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bsah" sheetId="1" r:id="rId3"/>
    <sheet state="hidden" name="Týmy" sheetId="2" r:id="rId4"/>
    <sheet state="hidden" name="Postup" sheetId="3" r:id="rId5"/>
    <sheet state="visible" name="Příjmy" sheetId="4" r:id="rId6"/>
    <sheet state="visible" name="Výdaje" sheetId="5" r:id="rId7"/>
    <sheet state="visible" name="Záměry" sheetId="6" r:id="rId8"/>
    <sheet state="hidden" name="Skladba" sheetId="7" r:id="rId9"/>
    <sheet state="hidden" name="Příjmy celostranické" sheetId="8" r:id="rId10"/>
    <sheet state="visible" name="Návrh usnesení" sheetId="9" r:id="rId11"/>
    <sheet state="hidden" name="Jednotky" sheetId="10" r:id="rId12"/>
  </sheets>
  <definedNames>
    <definedName localSheetId="5" name="Planovane_vydaje">'Záměry'!$B$41:$Q$1120</definedName>
    <definedName name="Skladba_vydaje">Skladba!$A:$A</definedName>
    <definedName name="Planovane_vydaje">'Výdaje'!$A$14:$L$1023</definedName>
    <definedName name="jednotka">Obsah!$B$6</definedName>
    <definedName hidden="1" localSheetId="4" name="_xlnm._FilterDatabase">'Výdaje'!$A$10:$Y$35</definedName>
    <definedName hidden="1" localSheetId="7" name="_xlnm._FilterDatabase">'Příjmy celostranické'!$A$3:$Z$102</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F7">
      <text>
        <t xml:space="preserve">V roce 2017 bylo na konci roku na účtu 58 milionů korun, tj. musíme si dát pozor na to, že z hlediska cash-flow nedojde k zadlužení (uvedený stav financí snad bude možné vykrýt z krajských zásob + příjmy na fundraising jsou konzervativní 3 mil. Kč + v centrálním rozpočtu zbudou peníze). Naopak riziko spočívá v tom, že v rozpočtu bude nutné utvořit rezervy na rostoucí odměny na trhu práce.
	-Jakub Michálek</t>
      </text>
    </comment>
  </commentList>
</comments>
</file>

<file path=xl/comments2.xml><?xml version="1.0" encoding="utf-8"?>
<comments xmlns:r="http://schemas.openxmlformats.org/officeDocument/2006/relationships" xmlns="http://schemas.openxmlformats.org/spreadsheetml/2006/main">
  <authors>
    <author/>
  </authors>
  <commentList>
    <comment authorId="0" ref="G103">
      <text>
        <t xml:space="preserve">Původní: 28 000 Kč, ale zahrnuji do toho i předběžný plán splatit dluh. V nejbližších dnech budu předkládat RPčku záměr.</t>
      </text>
    </comment>
    <comment authorId="0" ref="G104">
      <text>
        <t xml:space="preserve">Předběžný, lehce nadhodnocený, odhad.</t>
      </text>
    </comment>
    <comment authorId="0" ref="L129">
      <text>
        <t xml:space="preserve">Současné participativní rozpočtování není zdaleka ideální. Za prvé podstatná část je přerozdělena mezi krajská sdružení, kde by z hlediska subsidiarity bylo vhodnější, aby tyto výdaje byly hrazeny z krajského rozpočtu - proto se navrhuje v rozpočtu omezit participativní rozpočtování na celostátně významné projekty. Druhý problém spočívá v tom, že vysoké procento projektů vůbec není realizováno. Stejně tak kontrola plnění podmínek kontrolní komisí v podstatě chybí. Třetí a největší problém spočívá v tom, že řešitelé většinou nejsou schopni projekt a jeho přínos medializovat, takže strana sice utratí stovky tisíc, ale nevyužije související příležitost získat kredit u voličů touto veřejně prospěšnou činností. Z hlediska strany je tedy efektivnější podpořit pouze ty nejperspektivnější projekty, které zvládneme mediálně pokrýt, a krajské projekty přenechat krajským rozpočtům.
	-Jakub Michálek
V Participativním rozpočtování 2018 bylo rozděleno celkem 383 tis. Kč (které se ani nepodaří vyčerpat), z toho 274 tis. Kč na čistě krajské projekty a 109 tis. Kč na projekty s celostátní působností, kde tento způsob rozdělování peněz má smyslu. Navržená částka 200 tis. Kč je tedy na celostátní participativní rozpočet na rok 2019 (kolo proběhne patrně po eurovolbách) dostačující.
	-Jakub Michálek</t>
      </text>
    </comment>
    <comment authorId="0" ref="H42">
      <text>
        <t xml:space="preserve">Spíše nebude stačit.  Očekával bych, že VK bude požadovat více než 50k za měsíc. Může to být spíše 60-70k.
	-Michal Novák</t>
      </text>
    </comment>
  </commentList>
</comments>
</file>

<file path=xl/sharedStrings.xml><?xml version="1.0" encoding="utf-8"?>
<sst xmlns="http://schemas.openxmlformats.org/spreadsheetml/2006/main" count="829" uniqueCount="281">
  <si>
    <t>Rozpočet a rozpočtový výhled</t>
  </si>
  <si>
    <t>Postup pro sestavení rozpočtu a rozpočtového výhledu</t>
  </si>
  <si>
    <t>republikové předsednictvo</t>
  </si>
  <si>
    <t xml:space="preserve">NÁVRH </t>
  </si>
  <si>
    <t>rp:start</t>
  </si>
  <si>
    <t>Česká pirátská strana</t>
  </si>
  <si>
    <t>republikový výbor</t>
  </si>
  <si>
    <t>rv:start</t>
  </si>
  <si>
    <t>kancelář</t>
  </si>
  <si>
    <t>Postup pro sestavení rozpočtu provádí předsednictvo krajského sdružení. Má k ruce koordinátora, který krajskému předsednictvu připraví v souladu s jeho zadáním všechny podklady a probere s ním cíle rozpočtování.</t>
  </si>
  <si>
    <t>Rozpočtová jednotka:</t>
  </si>
  <si>
    <t>administrativní odbor</t>
  </si>
  <si>
    <t>ao:start</t>
  </si>
  <si>
    <t>mediální odbor</t>
  </si>
  <si>
    <t>mo:start</t>
  </si>
  <si>
    <t>Centrála</t>
  </si>
  <si>
    <t>technický odbor</t>
  </si>
  <si>
    <t>to:start</t>
  </si>
  <si>
    <t>finanční odbor</t>
  </si>
  <si>
    <t>fo:start</t>
  </si>
  <si>
    <t>zahraniční odbor</t>
  </si>
  <si>
    <t>zo:start</t>
  </si>
  <si>
    <t>personální odbor</t>
  </si>
  <si>
    <t>po:start</t>
  </si>
  <si>
    <t>Postup pro sestavení rozpočtu:</t>
  </si>
  <si>
    <t>volební štáb</t>
  </si>
  <si>
    <t>vs:start</t>
  </si>
  <si>
    <t>právní tým</t>
  </si>
  <si>
    <t>pt:start</t>
  </si>
  <si>
    <t>rozhodčí komise</t>
  </si>
  <si>
    <t>rk:start</t>
  </si>
  <si>
    <t>kontrolní komise</t>
  </si>
  <si>
    <t>kk:start</t>
  </si>
  <si>
    <t>parlamentní tým</t>
  </si>
  <si>
    <t>Rozpočtový rok:</t>
  </si>
  <si>
    <t>krajské předsednictvo</t>
  </si>
  <si>
    <t>místní sdružení</t>
  </si>
  <si>
    <t>poslanecký klub</t>
  </si>
  <si>
    <r>
      <t xml:space="preserve">1) Na listu </t>
    </r>
    <r>
      <rPr>
        <b/>
      </rPr>
      <t>Obsah</t>
    </r>
    <r>
      <t xml:space="preserve"> vyberte z nabídky správnou rozpočtovou jednotku</t>
    </r>
  </si>
  <si>
    <t>Rozpočet sestavili:</t>
  </si>
  <si>
    <t>Jakub Michálek</t>
  </si>
  <si>
    <r>
      <t xml:space="preserve">2) Do listu </t>
    </r>
    <r>
      <rPr>
        <b/>
      </rPr>
      <t>Týmy</t>
    </r>
    <r>
      <t xml:space="preserve"> doplňte všechny týmy, kterým budete chtít přiřazovat správu některé rozpočtové položky</t>
    </r>
  </si>
  <si>
    <t>Seznam listů dokumentu</t>
  </si>
  <si>
    <r>
      <t xml:space="preserve">3) Příjmy by se měly být na listě </t>
    </r>
    <r>
      <rPr>
        <b/>
      </rPr>
      <t>Příjmy</t>
    </r>
    <r>
      <t xml:space="preserve"> nastaveny automaticky podle analytických podkladů rozpočtu (skrytě linkovaný gdokument vytvořený centrálou); zkontrolujte si, že jsou rozumné</t>
    </r>
  </si>
  <si>
    <r>
      <t xml:space="preserve">4) Na listě </t>
    </r>
    <r>
      <rPr>
        <b/>
      </rPr>
      <t>Výdaje</t>
    </r>
    <r>
      <t xml:space="preserve"> pod nadpisem Výdajová stránka rozpočtu vkládejte jednotlivé rozpočtové položky včetně správce, druhu (v členění podle rozpočtové skladby) a rozpočtového limitu; název položky volte tak, aby z něho bylo patrné, co konkrétně pro ni patří; netvořte prosím položky s částkou méně než 5 tisíc Kč (plánované výdaje zahrňte pod položku předsednictva). Díky tomuto bodu získáte obecnou představu o potřebných výdajích. </t>
    </r>
  </si>
  <si>
    <r>
      <t xml:space="preserve">5) Nyní je potřeba uzpůsobit plán výdajů dlouhodobému výhledu, abychom se nezadlužili, ale naopak co nejlépe investovali dostupné prostředky. Stanovte si cíl bilancování rozpočtového výhledu, například že pro supervolební rok chcete využít maximum dostupných prostředků (a tedy v roce jejich konání dosáhnout vyrovaného rozpočtu s velmi malým přebytkem nebo nulovým saldem). Cíl zapište do listu </t>
    </r>
    <r>
      <rPr>
        <b/>
      </rPr>
      <t>Výdaje</t>
    </r>
    <r>
      <t xml:space="preserve"> pod nadpisem Bilancování rozpočtového výhledu. Následně upravujte výdaje pod nadpisem Výdajová stránka rozpočtu tak, abyste dosáhli požadovaného cíle.</t>
    </r>
  </si>
  <si>
    <t>Obsah</t>
  </si>
  <si>
    <t>6) Na této stránce si zkontrolujte, že jsou splněny všechny požadavky kladené na rozpočet. Pokud ne, opravte všechny chyby. Pokud ano, zavolejte nebo napište finančnímu odboru a zkonzultujte s ním připravený návrh.</t>
  </si>
  <si>
    <t>7) Schvalte návrh na předsednictvu a předložte ho příslušnému schvalujícímu orgánu (krajskému fóru).</t>
  </si>
  <si>
    <t>Tato stránka s výběrem rozpočtové jednotky</t>
  </si>
  <si>
    <t>Příjmy</t>
  </si>
  <si>
    <t>8) Požádejte finanční odbor o registraci rozpočtu. Od okamžiku registrace budete moci z rozpočtu čerpat výdaje.</t>
  </si>
  <si>
    <t>Kontrola parametrů rozpočtu</t>
  </si>
  <si>
    <t>Rezerva nepřekračuje pětinu příjmů ani výdajů</t>
  </si>
  <si>
    <t>Příjmová stránka rozpočtu a výhledu (vychází z analytických podkladů k rozpočtu)</t>
  </si>
  <si>
    <t>Výdaje</t>
  </si>
  <si>
    <t>Výdajová stránka rozpočtu a výhledu, kde jsou rozpočtové položky zařazeny do rozpočtové skladby, každé položce je jako správce přiřazen její správce a je stanoven rozpočtový limit. Zde je obsažen také rozpočet ve sloupci 2019.</t>
  </si>
  <si>
    <t>Záměry</t>
  </si>
  <si>
    <t>Seznam záměrů schvalovaných tímto rozpočtem</t>
  </si>
  <si>
    <t>Návrh usnesení</t>
  </si>
  <si>
    <t>Návrh usnesení republikového výboru a důvodová zpráva</t>
  </si>
  <si>
    <t xml:space="preserve">Rozpočet a rozpočtový výhled jsou ve formálním slova smyslu tvořeny listem s příjmovou stránkou (ta vychází z analytických podkladů rozpočtu), s výdajovou stránkou rozpočtu a rozpočtového výhledu. Rozpočet je tvořen položkami uvedenými pod rokem 2019. Přebytky budou uloženy na příslušném bankovním účtě (pokud možno výhodněji úročeném). </t>
  </si>
  <si>
    <t>Bilancování rozpočtového výhledu</t>
  </si>
  <si>
    <t>Cíl bilancování:</t>
  </si>
  <si>
    <t>u záměrů uveďte v poli Rozpočet 2018 odhad ročních výdajů na rok 2018</t>
  </si>
  <si>
    <t>efektivně využít dostupné zdroje na růst strany podle strategie strany, tak abychom měli vyrovnané hospodaření, zejména ve sněmovní kampani 2021, přitom současně mít dostatečnou rezervu jako jištění pro riziko poklesu preferencí</t>
  </si>
  <si>
    <t>valorizace</t>
  </si>
  <si>
    <t>částky jsou v mil. Kč</t>
  </si>
  <si>
    <t>&lt;- linkujte tento koeficient $I$1 pro valorizaci</t>
  </si>
  <si>
    <t>Druh kapitoly</t>
  </si>
  <si>
    <t>Poznámka</t>
  </si>
  <si>
    <r>
      <t xml:space="preserve">součet </t>
    </r>
    <r>
      <rPr>
        <b/>
      </rPr>
      <t>Příjmů</t>
    </r>
    <r>
      <t xml:space="preserve"> (viz předchozí list)</t>
    </r>
  </si>
  <si>
    <t>Rozpad plánovaného rozpočtu na záměry</t>
  </si>
  <si>
    <r>
      <rPr>
        <b/>
        <u/>
      </rPr>
      <t>volby</t>
    </r>
    <r>
      <t>:
sněmovna</t>
    </r>
  </si>
  <si>
    <t>senát, kraje</t>
  </si>
  <si>
    <t>poslanecká sněmovna</t>
  </si>
  <si>
    <t>VÝDAJE CELKEM</t>
  </si>
  <si>
    <t>z toho Příjmy bez převodu z minulého roku</t>
  </si>
  <si>
    <t>spočítané podle tabulky níže</t>
  </si>
  <si>
    <t>Typ</t>
  </si>
  <si>
    <t>Název výdajové rozpočtové položky</t>
  </si>
  <si>
    <t>Podrobný popis záměru</t>
  </si>
  <si>
    <t>Druh výdaje</t>
  </si>
  <si>
    <t>Tým</t>
  </si>
  <si>
    <t>Rozpočet 2018</t>
  </si>
  <si>
    <t>Saldo</t>
  </si>
  <si>
    <t>plánovaný výsledek = odhad převodu do násl. roku</t>
  </si>
  <si>
    <t>Požadavky 2019</t>
  </si>
  <si>
    <t>Výhled 2019</t>
  </si>
  <si>
    <t>Návrh RP 2019</t>
  </si>
  <si>
    <t>Mandatorní</t>
  </si>
  <si>
    <t>Rozpočtová položka</t>
  </si>
  <si>
    <t>Činnost poslaneckého klubu</t>
  </si>
  <si>
    <t>částky jsou v tis. Kč</t>
  </si>
  <si>
    <t>Výdaje na činnost poslanců</t>
  </si>
  <si>
    <t>Výdajová stránka</t>
  </si>
  <si>
    <t>volby:
eurovolby</t>
  </si>
  <si>
    <t>Název výdaje</t>
  </si>
  <si>
    <t>Záměr</t>
  </si>
  <si>
    <t>Pomocná administrativní síla</t>
  </si>
  <si>
    <t>ano</t>
  </si>
  <si>
    <t>Správce životního cyklu schůze</t>
  </si>
  <si>
    <t>Legislativec 2</t>
  </si>
  <si>
    <t>Politický analytik 1</t>
  </si>
  <si>
    <t>Analytik</t>
  </si>
  <si>
    <t>Příjmová stránka</t>
  </si>
  <si>
    <t>Protikorupční analytik</t>
  </si>
  <si>
    <t xml:space="preserve">z hlediska výhledu je zahrnut pouze odhad výsledku hospodaření na jeden rok, na další budoucí roky výsledek závisí na výdajích a odhadne se saldem rozpočtu (viz další list) </t>
  </si>
  <si>
    <t>E-governmentista</t>
  </si>
  <si>
    <t>Zdroj</t>
  </si>
  <si>
    <t>Komunikace 2</t>
  </si>
  <si>
    <t>Podpora od stranického aparátu (PO,TO a podobně ) - CRM, výběrové řízení, RM</t>
  </si>
  <si>
    <t>Druh</t>
  </si>
  <si>
    <t>Provoz technických systémů (webové aplikace, Tovek/Magnusweb atd.)</t>
  </si>
  <si>
    <t>Externí ekonomické služby</t>
  </si>
  <si>
    <t>Školení na úrovni klubu</t>
  </si>
  <si>
    <t>CELKEM PŘÍJMY</t>
  </si>
  <si>
    <t>Celkem příjmy</t>
  </si>
  <si>
    <t>Teambuilding</t>
  </si>
  <si>
    <t>Klubově prioritní projekty a analýzy včetně celostátně významných projektů garantů a resortních týmů</t>
  </si>
  <si>
    <t>Zapojení do celostátní politiky - stáže, cestovné garantů, podpora dobrovolníků</t>
  </si>
  <si>
    <t>ne</t>
  </si>
  <si>
    <t>Grafika, vybavení kanceláře, které nelze získat od PSP (zrcadla, židle, roll-up bannery, merch, vlajky, dekorace na zdi, reproduktory, odstranění štěnic z kanceláří) a jiné služby</t>
  </si>
  <si>
    <t>Rezerva - 5 %</t>
  </si>
  <si>
    <t>Provozní výdaje kanceláře</t>
  </si>
  <si>
    <t>veřejný</t>
  </si>
  <si>
    <t xml:space="preserve">Převod salda v budoucích letech 
(viz další strana)
</t>
  </si>
  <si>
    <t>Propláceč + admin - zaměstnanec HPP - hrubá mzda 35-37 tis. Kč měs. hrubého</t>
  </si>
  <si>
    <t>zvýšit</t>
  </si>
  <si>
    <t>Administrativní podpora (vč. uhánění, metrik, upgrade týmu) - min 15 tis. měsíčně</t>
  </si>
  <si>
    <t>Výdaje v administrativní oblasti</t>
  </si>
  <si>
    <t>Provoz kanceláře</t>
  </si>
  <si>
    <t>Účetnictví</t>
  </si>
  <si>
    <t>Provozní výdaje předsednictva</t>
  </si>
  <si>
    <t xml:space="preserve">Vedoucí kanceláře </t>
  </si>
  <si>
    <t>Mzdové výdaje</t>
  </si>
  <si>
    <t>Audit</t>
  </si>
  <si>
    <t>Zasedání celostátního fóra</t>
  </si>
  <si>
    <t>Výdaje na uspořádání CF včetně zázemí</t>
  </si>
  <si>
    <t>Nájem a provoz sídla strany</t>
  </si>
  <si>
    <t>Výdaje na provoz prostor strany</t>
  </si>
  <si>
    <t>1. Pirátská - provozní úvěr</t>
  </si>
  <si>
    <t>Výdaje ve finanční oblasti</t>
  </si>
  <si>
    <t xml:space="preserve">
</t>
  </si>
  <si>
    <t>Výdaje předsednictva</t>
  </si>
  <si>
    <t>Návštěvy regionů, cestovné, nájmy a náklady na setkání týmů</t>
  </si>
  <si>
    <t xml:space="preserve">Záměr </t>
  </si>
  <si>
    <t>Rezerva pro drobné opravy a vybavení sídla</t>
  </si>
  <si>
    <t>Správní poplatky, pokuty atd.</t>
  </si>
  <si>
    <t>Konzultace</t>
  </si>
  <si>
    <t>Volební náklady</t>
  </si>
  <si>
    <t xml:space="preserve">Asistentka RP </t>
  </si>
  <si>
    <t>Rezerva předsednictva</t>
  </si>
  <si>
    <t>Výdaje na právní záležitosti</t>
  </si>
  <si>
    <t>Výdaje v právní oblasti</t>
  </si>
  <si>
    <t>Provozní výdaje administrativního odboru</t>
  </si>
  <si>
    <t>Administrativní služby</t>
  </si>
  <si>
    <t>Odměna za administrativní služby v působnosti AO a jiné drobné administrativní výdaje</t>
  </si>
  <si>
    <t>Provozní výdaje mediálního odboru</t>
  </si>
  <si>
    <t>Výdaje v mediální oblasti</t>
  </si>
  <si>
    <t>PR manažer</t>
  </si>
  <si>
    <t>SM manažer</t>
  </si>
  <si>
    <t>Vedoucí odpovídačů</t>
  </si>
  <si>
    <t>Zástupce vedoucího MO</t>
  </si>
  <si>
    <t>2 psavci</t>
  </si>
  <si>
    <t>SM asistent + admin</t>
  </si>
  <si>
    <t>Podpora MO krajů - 2 krajské spojky</t>
  </si>
  <si>
    <t>Personální rezerva - odměny</t>
  </si>
  <si>
    <t>Výzkumy a analýzy</t>
  </si>
  <si>
    <t>Centrální příspěvek na relevantní pirátské akce (MMM, proti cenzure internetu, tour IB,...)</t>
  </si>
  <si>
    <t>Grafický a filmový obsah</t>
  </si>
  <si>
    <t>Centrální nákup propagačních předmětů včetně balíčku nováčka</t>
  </si>
  <si>
    <t>Průběžná online kampaň</t>
  </si>
  <si>
    <t>Media monitoring</t>
  </si>
  <si>
    <t>Školení a mediální tréningy</t>
  </si>
  <si>
    <t>Pirátské listy - šéfredaktor na částečný úvazek + dobrovolnická redakce, výběr článků od dobrovolníků z celé ČR</t>
  </si>
  <si>
    <t>Rezerva</t>
  </si>
  <si>
    <t>Provozní výdaje personálního odboru</t>
  </si>
  <si>
    <t>Výdaje v personální oblasti</t>
  </si>
  <si>
    <t>koordinace Praha</t>
  </si>
  <si>
    <t>mzdové výdaje</t>
  </si>
  <si>
    <t>koordinace Středočeský kraj</t>
  </si>
  <si>
    <t>koordinace Karlovarský kraj</t>
  </si>
  <si>
    <t>koordinace Plzeňský kraj</t>
  </si>
  <si>
    <t>koordinace Ústecký kraj</t>
  </si>
  <si>
    <t>koordinace Jihočeský kraj</t>
  </si>
  <si>
    <t>koordinace Liberecký kraj</t>
  </si>
  <si>
    <t>koordinace Královéhradecký kraj</t>
  </si>
  <si>
    <t>koordinace Pardubický kraj</t>
  </si>
  <si>
    <t>koordinace Vysočina</t>
  </si>
  <si>
    <t>koordinace Moravskoslezský kraj</t>
  </si>
  <si>
    <t>koordinace Olomoucký kraj</t>
  </si>
  <si>
    <t>koordinace Jihomoravský kraj</t>
  </si>
  <si>
    <t>koordinace Zlínský kraj</t>
  </si>
  <si>
    <t>odměna asistentky PO</t>
  </si>
  <si>
    <t>odměna vedoucí PO</t>
  </si>
  <si>
    <t>proplácení telefonů</t>
  </si>
  <si>
    <t>airtable</t>
  </si>
  <si>
    <t>Výdaje v technické oblasti</t>
  </si>
  <si>
    <t>cestovné</t>
  </si>
  <si>
    <t>provozní výdaje</t>
  </si>
  <si>
    <t>lídrovský kurz</t>
  </si>
  <si>
    <t>e-learning</t>
  </si>
  <si>
    <t>školení</t>
  </si>
  <si>
    <t>školení a sebevzdělávání</t>
  </si>
  <si>
    <t>team-building</t>
  </si>
  <si>
    <t>sebevzdělávání koordinátorů</t>
  </si>
  <si>
    <t>cestovné garanti</t>
  </si>
  <si>
    <t>garanti</t>
  </si>
  <si>
    <t>školení garanti</t>
  </si>
  <si>
    <t>expertní práce garanti</t>
  </si>
  <si>
    <t>Provozní výdaje technického odboru</t>
  </si>
  <si>
    <t>Koordinátor TO - vyřizování agendy</t>
  </si>
  <si>
    <t>vyřizování běžné agendy, úpravy webů</t>
  </si>
  <si>
    <t>Administrátor - správa serverů</t>
  </si>
  <si>
    <t>výkon správy serverů a nastavení</t>
  </si>
  <si>
    <t>Vedení TO</t>
  </si>
  <si>
    <t>vývoj SW, analýza potřeb, dokumentace</t>
  </si>
  <si>
    <t>Odměny za drobné úkoly</t>
  </si>
  <si>
    <t>na odměny pro dobrovolníky</t>
  </si>
  <si>
    <t>Nákup a rozvoj HW</t>
  </si>
  <si>
    <t xml:space="preserve">Rozvoj SW projektů </t>
  </si>
  <si>
    <t>Projekty nasazování SW dle priorit strategie</t>
  </si>
  <si>
    <t>Provoz (Servery, domény, ... )</t>
  </si>
  <si>
    <t xml:space="preserve">Pořádání akcí </t>
  </si>
  <si>
    <t xml:space="preserve">Např. hackathony </t>
  </si>
  <si>
    <t xml:space="preserve">Rezerva </t>
  </si>
  <si>
    <t>Provozní výdaje zahraničního odboru</t>
  </si>
  <si>
    <t>Výdaje v zahraniční oblasti</t>
  </si>
  <si>
    <t>Členství v mezinárodních organizacích</t>
  </si>
  <si>
    <t>Výdaje na daně a poplatky</t>
  </si>
  <si>
    <t>Mzdové náklady</t>
  </si>
  <si>
    <t>Provozní výdaje (cestovné, akce)</t>
  </si>
  <si>
    <t>Provozní výdaje republikového výboru</t>
  </si>
  <si>
    <t>Výdaje republikového výboru</t>
  </si>
  <si>
    <t>Zasedání cca 4x ročně (nájem prostor, jídlo, ubytování)</t>
  </si>
  <si>
    <t>Asistentka - sdílený, částečný úvazek</t>
  </si>
  <si>
    <t>Provozní výdaje (tuzemské cesťáky, vybavení atd. - nezahrnuje letenky)</t>
  </si>
  <si>
    <t>Provozní výdaje kontrolní komise</t>
  </si>
  <si>
    <t>Výdaje na kontrolní činnost</t>
  </si>
  <si>
    <t>Provozní výdaje rozhodčí komise</t>
  </si>
  <si>
    <t>Výdaje na rozhodčí činnost</t>
  </si>
  <si>
    <t>Provozní výdaje</t>
  </si>
  <si>
    <t>cesty, prostory apod.</t>
  </si>
  <si>
    <t>neomozený telefonní tarif pro předsedu</t>
  </si>
  <si>
    <t>odborné rešerše, právní posudky apod.</t>
  </si>
  <si>
    <t>Volební štáb</t>
  </si>
  <si>
    <t>Výdaje na eurovolby</t>
  </si>
  <si>
    <t>Volební manažer</t>
  </si>
  <si>
    <t>Odměna volebního manažera - 350 tis. + motivační bonus 100 tis. za 4. mandát, 150 tis. za 5. mandát, 200 tis. za 6 mandát atd. - do skončení projektu volby</t>
  </si>
  <si>
    <t>Produkční</t>
  </si>
  <si>
    <t>Odměna pro asistenta volebního manažera (včetně koordinace přípravy senátních voleb) - 35 tis. Kč / měs. - na dobu neurčitou</t>
  </si>
  <si>
    <t>Fundraising</t>
  </si>
  <si>
    <t>Odměna fundraisera (bude vázána na výnos) - 15 tis. / měs. + podíl max 18 % na přinesených darech - v případě vhodného uchazeče nebrání nic sloučení s volebním manažerem</t>
  </si>
  <si>
    <t>Konzultant strategie</t>
  </si>
  <si>
    <t>Odměna za služby max 300 tis.</t>
  </si>
  <si>
    <t>Centrální podpora zastupitelů</t>
  </si>
  <si>
    <t>Tvorba katalogu Katalog úspěšných řešení, vytipování dobré praxe, školení</t>
  </si>
  <si>
    <t>Výdaje na činnost komunálních zastupitelů</t>
  </si>
  <si>
    <t>Volební kampaň do europarlamentu</t>
  </si>
  <si>
    <t>Školení čelných kandidátů</t>
  </si>
  <si>
    <t>Pirátské listy</t>
  </si>
  <si>
    <t>Celostátní vydání</t>
  </si>
  <si>
    <t>Volební kampaň do sněmovny</t>
  </si>
  <si>
    <t>Výdaje na sněmovní volby</t>
  </si>
  <si>
    <t>Centrální podpora senátních kampaní</t>
  </si>
  <si>
    <t>Výdaje na senátní volby</t>
  </si>
  <si>
    <t>Centrální podpora komunální kampaně</t>
  </si>
  <si>
    <t>Výdaje na komunální volby</t>
  </si>
  <si>
    <t>Centrální podpora krajské kampaně</t>
  </si>
  <si>
    <t>Výdaje na krajské volby</t>
  </si>
  <si>
    <t>Příspěvek na volební náklady</t>
  </si>
  <si>
    <t xml:space="preserve">Participativní rozpočtování </t>
  </si>
  <si>
    <t>Výdaje na projekty</t>
  </si>
  <si>
    <t>Participativní rozpočtování na projekty s celostátní působností</t>
  </si>
  <si>
    <t>Podpora participativního rozpočtu a prezentace jeho výsledků</t>
  </si>
  <si>
    <t>Odváděné koaliční podíly</t>
  </si>
  <si>
    <t>Odvedené koaliční podíly</t>
  </si>
  <si>
    <r>
      <t xml:space="preserve">Návrhy usnesení RP:
Republikové předsednictvo </t>
    </r>
    <r>
      <rPr>
        <b/>
      </rPr>
      <t>souhlasí</t>
    </r>
    <r>
      <t xml:space="preserve"> s předložením návrhu usnesení k rozpočtu 2019 včetně jeho příloh republikovému výboru a souhlasí se záměry tam uvedenými.
Návrh usnesení RV k rozpočtu:
Republikový výbor 
1. </t>
    </r>
    <r>
      <rPr>
        <b/>
      </rPr>
      <t>schvaluje</t>
    </r>
    <r>
      <t xml:space="preserve"> návrh rozpočtu na rok 2019 (list Výdaje - sloupec 2019) a rozpočtového výhledu na roky 2019 až 2022 (list Výdaje - sloupce 2019 až 2022),
2. </t>
    </r>
    <r>
      <rPr>
        <b/>
      </rPr>
      <t>schvaluje</t>
    </r>
    <r>
      <t xml:space="preserve"> záměry uvedené v příloze k tomuto rozpočtu (list Záměry - není-li uvedeno jinak, jde o záměry na dobu neurčitou),
3. </t>
    </r>
    <r>
      <rPr>
        <b/>
      </rPr>
      <t>souhlasí</t>
    </r>
    <r>
      <t xml:space="preserve"> s tím, aby republikové předsednictvo v případě potřeby posunulo splatnost úvěrů poskytnutých 1. Pirátské s.r.o. dle jejích platebních možností.</t>
    </r>
  </si>
  <si>
    <t>Odůvodnění:
Příjmová stránka je sestavena konzervativně. Ve výhledu je stálý příspěvek určen na úrovni preferencí ze sněmovních voleb 2017. V příjmech za eurovolby je příspěvek v roce 2019 určen na úrovni aktuálního konzervativního odhadu preferencí 13 %; totéž platí o příspěvku na sněmovní volby v roce 2021. O kvalitě rozpočtování v Pirátské straně vypovídá například to, že příjmy za mandáty v tomto roce se nám podařilo prognózovat s naprostou přesností (preference v Praze).
Bilancování je už tradičně postaveno na cíli efektivně využít dostupné zdroje na růst strany podle strategie strany, tak abychom měli vyrovnané hospodaření, zejména ve sněmovní kampani 2021, přitom současně mít určitou rezervu jako jištění pro riziko poklesu preferencí. V roce 2017 bylo na konci roku na účtu 58 milionů korun, tj. musíme si dát pozor na to, že z hlediska cash-flow nedojde k zadlužení (uvedený stav financí snad bude možné vykrýt z krajských zásob + příjmy na fundraising jsou konzervativní 3 mil. Kč + v centrálním rozpočtu zbudou peníze oproti limitům). Naopak riziko spočívá v tom, že v rozpočtu bude nutné utvořit rezervy na rostoucí odměny na trhu práce. Předložený návrh výdajů považujeme za nejvyšší možný.
Předkládaný rozpočet je první rozpočet, který není tvořen podle zvyklostí, ale v návaznosti na návrh strategie strany, jejíž prioritní směry jsou zohledněny i v návrhu rozpočtového výhledu.</t>
  </si>
  <si>
    <t>V důsledku strategie dochází zejména k následujícím změnám, které mají rozpočtové dopady: 
1. je zřízena položka kanceláře strany, do které byly přesunuty některé činnosti administrativního odboru,
2. byly posíleny kapitoly mediálního a personálního odboru tak, aby bylo možné pokrýt nové záměry vyplývající ze strategie (balíček nováčka, lídrovský kurz, krajské spojky mediálního odboru) - plná profesionalizace koordinátorů ve všech krajích však není s našimi aktuálními zdroji dosažitelná,
3. zřizuje se nová pozice na HPP propláceče tak, aby byl zodpovědný a spolehlivý člověk pro tuto klíčovou činnost (během posledního roku bohužel odpadlo několik zájemců),
4. část volebních rozpočtů zakotvených v předchozím rozpočtovém výhledu byla vyčleněna do samostatné kapitoly (stálého) volebního výboru,
5. rozpočet počítá s fundraiserem, neboť stávající zdroje dlouhodobě nemohou pokrýt růst Pirátské strany (odměny a nároky rostou, státní příspěvky zůstávají stejné),
6. je zásadním způsobem posíleno financování technického odboru,
7. předkládá se v návaznosti na vyhodnocení posledního kola participativního rozpočtování návrh změny, aby z celostátní kapitoly byly hrazeny pouze projekty s celostátním významem (participativní rozpočtování sloužilo totiž ze 2/3 na realizaci krajských projektů, které lze podle zásady subsidiarity lépe realizovat z krajských rozpočtů).</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</si>
</sst>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
    <numFmt numFmtId="165" formatCode="0,"/>
    <numFmt numFmtId="166" formatCode="0.0"/>
    <numFmt numFmtId="167" formatCode="0,;[RED]\-0,"/>
    <numFmt numFmtId="168" formatCode="#,##0\ [$Kč-405]"/>
    <numFmt numFmtId="169" formatCode="#,##0.00\ [$Kč-405]"/>
  </numFmts>
  <fonts count="23">
    <font>
      <sz val="10.0"/>
      <color rgb="FF000000"/>
      <name val="Arial"/>
    </font>
    <font>
      <b/>
      <sz val="24.0"/>
    </font>
    <font>
      <name val="Arial"/>
    </font>
    <font>
      <b/>
      <color rgb="FFFF0000"/>
    </font>
    <font/>
    <font>
      <sz val="24.0"/>
    </font>
    <font>
      <b/>
    </font>
    <font>
      <sz val="18.0"/>
    </font>
    <font>
      <b/>
      <u/>
    </font>
    <font>
      <b/>
      <u/>
    </font>
    <font>
      <b/>
      <color rgb="FFFFFFFF"/>
    </font>
    <font>
      <color rgb="FF000000"/>
      <name val="'Arial'"/>
    </font>
    <font>
      <b/>
      <sz val="10.0"/>
    </font>
    <font>
      <u/>
      <color rgb="FF0000FF"/>
    </font>
    <font>
      <sz val="18.0"/>
      <color rgb="FFFF0000"/>
    </font>
    <font>
      <u/>
    </font>
    <font>
      <b/>
      <u/>
      <sz val="10.0"/>
      <color rgb="FF0000FF"/>
    </font>
    <font>
      <u/>
    </font>
    <font>
      <color rgb="FF000000"/>
    </font>
    <font>
      <color rgb="FF000000"/>
      <name val="Arial"/>
    </font>
    <font>
      <u/>
    </font>
    <font>
      <sz val="11.0"/>
      <color rgb="FF000000"/>
      <name val="Inconsolata"/>
    </font>
    <font>
      <color rgb="FF222222"/>
      <name val="Arial"/>
    </font>
  </fonts>
  <fills count="19">
    <fill>
      <patternFill patternType="none"/>
    </fill>
    <fill>
      <patternFill patternType="lightGray"/>
    </fill>
    <fill>
      <patternFill patternType="solid">
        <fgColor rgb="FF6AA84F"/>
        <bgColor rgb="FF6AA84F"/>
      </patternFill>
    </fill>
    <fill>
      <patternFill patternType="solid">
        <fgColor rgb="FFCC4125"/>
        <bgColor rgb="FFCC4125"/>
      </patternFill>
    </fill>
    <fill>
      <patternFill patternType="solid">
        <fgColor rgb="FFFFFF00"/>
        <bgColor rgb="FFFFFF00"/>
      </patternFill>
    </fill>
    <fill>
      <patternFill patternType="solid">
        <fgColor rgb="FF000000"/>
        <bgColor rgb="FF000000"/>
      </patternFill>
    </fill>
    <fill>
      <patternFill patternType="solid">
        <fgColor rgb="FFEAD1DC"/>
        <bgColor rgb="FFEAD1DC"/>
      </patternFill>
    </fill>
    <fill>
      <patternFill patternType="solid">
        <fgColor rgb="FFFFFFFF"/>
        <bgColor rgb="FFFFFFFF"/>
      </patternFill>
    </fill>
    <fill>
      <patternFill patternType="solid">
        <fgColor rgb="FFF4CCCC"/>
        <bgColor rgb="FFF4CCCC"/>
      </patternFill>
    </fill>
    <fill>
      <patternFill patternType="solid">
        <fgColor rgb="FFF6DBD6"/>
        <bgColor rgb="FFF6DBD6"/>
      </patternFill>
    </fill>
    <fill>
      <patternFill patternType="solid">
        <fgColor rgb="FFCCCCCC"/>
        <bgColor rgb="FFCCCCCC"/>
      </patternFill>
    </fill>
    <fill>
      <patternFill patternType="solid">
        <fgColor rgb="FFFFF2CC"/>
        <bgColor rgb="FFFFF2CC"/>
      </patternFill>
    </fill>
    <fill>
      <patternFill patternType="solid">
        <fgColor rgb="FFD9D9D9"/>
        <bgColor rgb="FFD9D9D9"/>
      </patternFill>
    </fill>
    <fill>
      <patternFill patternType="solid">
        <fgColor rgb="FFB6D7A8"/>
        <bgColor rgb="FFB6D7A8"/>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3F3F3"/>
        <bgColor rgb="FFF3F3F3"/>
      </patternFill>
    </fill>
    <fill>
      <patternFill patternType="solid">
        <fgColor rgb="FF666666"/>
        <bgColor rgb="FF666666"/>
      </patternFill>
    </fill>
  </fills>
  <borders count="1">
    <border/>
  </borders>
  <cellStyleXfs count="1">
    <xf borderId="0" fillId="0" fontId="0" numFmtId="0" applyAlignment="1" applyFont="1"/>
  </cellStyleXfs>
  <cellXfs count="168">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vertical="bottom"/>
    </xf>
    <xf borderId="0" fillId="0" fontId="3" numFmtId="0" xfId="0" applyAlignment="1" applyFont="1">
      <alignment horizontal="center" readingOrder="0"/>
    </xf>
    <xf borderId="0" fillId="0" fontId="4" numFmtId="0" xfId="0" applyAlignment="1" applyFont="1">
      <alignment readingOrder="0"/>
    </xf>
    <xf borderId="0" fillId="0" fontId="5" numFmtId="0" xfId="0" applyAlignment="1" applyFont="1">
      <alignment readingOrder="0"/>
    </xf>
    <xf borderId="0" fillId="0" fontId="2" numFmtId="0" xfId="0" applyAlignment="1" applyFont="1">
      <alignment readingOrder="0" vertical="bottom"/>
    </xf>
    <xf borderId="0" fillId="0" fontId="6" numFmtId="0" xfId="0" applyAlignment="1" applyFont="1">
      <alignment readingOrder="0"/>
    </xf>
    <xf borderId="0" fillId="0" fontId="4" numFmtId="0" xfId="0" applyAlignment="1" applyFont="1">
      <alignment readingOrder="0" shrinkToFit="0" wrapText="1"/>
    </xf>
    <xf borderId="0" fillId="0" fontId="7" numFmtId="0" xfId="0" applyAlignment="1" applyFont="1">
      <alignment readingOrder="0"/>
    </xf>
    <xf borderId="0" fillId="0" fontId="8" numFmtId="0" xfId="0" applyAlignment="1" applyFont="1">
      <alignment readingOrder="0"/>
    </xf>
    <xf borderId="0" fillId="0" fontId="7" numFmtId="0" xfId="0" applyAlignment="1" applyFont="1">
      <alignment horizontal="left" readingOrder="0"/>
    </xf>
    <xf borderId="0" fillId="0" fontId="9" numFmtId="0" xfId="0" applyAlignment="1" applyFont="1">
      <alignment readingOrder="0" vertical="top"/>
    </xf>
    <xf borderId="0" fillId="0" fontId="4" numFmtId="0" xfId="0" applyAlignment="1" applyFont="1">
      <alignment readingOrder="0" shrinkToFit="0" vertical="top" wrapText="1"/>
    </xf>
    <xf borderId="0" fillId="0" fontId="6" numFmtId="0" xfId="0" applyAlignment="1" applyFont="1">
      <alignment readingOrder="0" vertical="top"/>
    </xf>
    <xf borderId="0" fillId="2" fontId="10" numFmtId="0" xfId="0" applyAlignment="1" applyFill="1" applyFont="1">
      <alignment readingOrder="0" vertical="top"/>
    </xf>
    <xf borderId="0" fillId="3" fontId="10" numFmtId="0" xfId="0" applyAlignment="1" applyFill="1" applyFont="1">
      <alignment readingOrder="0" vertical="top"/>
    </xf>
    <xf borderId="0" fillId="0" fontId="11" numFmtId="0" xfId="0" applyAlignment="1" applyFont="1">
      <alignment readingOrder="0"/>
    </xf>
    <xf borderId="0" fillId="0" fontId="5" numFmtId="0" xfId="0" applyAlignment="1" applyFont="1">
      <alignment readingOrder="0" vertical="top"/>
    </xf>
    <xf borderId="0" fillId="0" fontId="12" numFmtId="0" xfId="0" applyAlignment="1" applyFont="1">
      <alignment readingOrder="0"/>
    </xf>
    <xf borderId="0" fillId="0" fontId="13" numFmtId="0" xfId="0" applyAlignment="1" applyFont="1">
      <alignment readingOrder="0" vertical="top"/>
    </xf>
    <xf borderId="0" fillId="0" fontId="14" numFmtId="0" xfId="0" applyAlignment="1" applyFont="1">
      <alignment readingOrder="0" shrinkToFit="0" vertical="top" wrapText="1"/>
    </xf>
    <xf borderId="0" fillId="0" fontId="6" numFmtId="0" xfId="0" applyAlignment="1" applyFont="1">
      <alignment horizontal="left" readingOrder="0" vertical="top"/>
    </xf>
    <xf borderId="0" fillId="4" fontId="3" numFmtId="0" xfId="0" applyAlignment="1" applyFill="1" applyFont="1">
      <alignment readingOrder="0" vertical="bottom"/>
    </xf>
    <xf borderId="0" fillId="0" fontId="6" numFmtId="0" xfId="0" applyAlignment="1" applyFont="1">
      <alignment readingOrder="0" shrinkToFit="0" vertical="top" wrapText="1"/>
    </xf>
    <xf borderId="0" fillId="0" fontId="4" numFmtId="0" xfId="0" applyAlignment="1" applyFont="1">
      <alignment readingOrder="0" shrinkToFit="0" vertical="bottom" wrapText="0"/>
    </xf>
    <xf borderId="0" fillId="0" fontId="15" numFmtId="0" xfId="0" applyAlignment="1" applyFont="1">
      <alignment horizontal="right" readingOrder="0" vertical="top"/>
    </xf>
    <xf borderId="0" fillId="0" fontId="6" numFmtId="0" xfId="0" applyAlignment="1" applyFont="1">
      <alignment readingOrder="0" vertical="bottom"/>
    </xf>
    <xf borderId="0" fillId="0" fontId="6" numFmtId="0" xfId="0" applyFont="1"/>
    <xf borderId="0" fillId="0" fontId="4" numFmtId="0" xfId="0" applyAlignment="1" applyFont="1">
      <alignment readingOrder="0" vertical="bottom"/>
    </xf>
    <xf borderId="0" fillId="4" fontId="3" numFmtId="0" xfId="0" applyAlignment="1" applyFont="1">
      <alignment readingOrder="0"/>
    </xf>
    <xf borderId="0" fillId="0" fontId="4" numFmtId="0" xfId="0" applyAlignment="1" applyFont="1">
      <alignment horizontal="left" readingOrder="0" vertical="top"/>
    </xf>
    <xf borderId="0" fillId="0" fontId="4" numFmtId="0" xfId="0" applyAlignment="1" applyFont="1">
      <alignment readingOrder="0"/>
    </xf>
    <xf borderId="0" fillId="0" fontId="6" numFmtId="0" xfId="0" applyAlignment="1" applyFont="1">
      <alignment horizontal="left" readingOrder="0"/>
    </xf>
    <xf borderId="0" fillId="0" fontId="16" numFmtId="0" xfId="0" applyAlignment="1" applyFont="1">
      <alignment readingOrder="0"/>
    </xf>
    <xf borderId="0" fillId="0" fontId="4" numFmtId="164" xfId="0" applyAlignment="1" applyFont="1" applyNumberFormat="1">
      <alignment readingOrder="0"/>
    </xf>
    <xf borderId="0" fillId="5" fontId="10" numFmtId="0" xfId="0" applyAlignment="1" applyFill="1" applyFont="1">
      <alignment readingOrder="0"/>
    </xf>
    <xf borderId="0" fillId="5" fontId="10" numFmtId="0" xfId="0" applyAlignment="1" applyFont="1">
      <alignment horizontal="left" readingOrder="0"/>
    </xf>
    <xf borderId="0" fillId="5" fontId="10" numFmtId="165" xfId="0" applyAlignment="1" applyFont="1" applyNumberFormat="1">
      <alignment readingOrder="0" shrinkToFit="0" wrapText="1"/>
    </xf>
    <xf borderId="0" fillId="5" fontId="10" numFmtId="0" xfId="0" applyFont="1"/>
    <xf borderId="0" fillId="0" fontId="6" numFmtId="0" xfId="0" applyAlignment="1" applyFont="1">
      <alignment readingOrder="0" vertical="center"/>
    </xf>
    <xf borderId="0" fillId="0" fontId="6" numFmtId="0" xfId="0" applyAlignment="1" applyFont="1">
      <alignment horizontal="left" readingOrder="0" vertical="center"/>
    </xf>
    <xf borderId="0" fillId="0" fontId="6" numFmtId="0" xfId="0" applyAlignment="1" applyFont="1">
      <alignment readingOrder="0" shrinkToFit="0" vertical="center" wrapText="1"/>
    </xf>
    <xf borderId="0" fillId="6" fontId="4" numFmtId="0" xfId="0" applyAlignment="1" applyFill="1" applyFont="1">
      <alignment readingOrder="0"/>
    </xf>
    <xf borderId="0" fillId="6" fontId="4" numFmtId="0" xfId="0" applyFont="1"/>
    <xf borderId="0" fillId="0" fontId="17" numFmtId="0" xfId="0" applyAlignment="1" applyFont="1">
      <alignment horizontal="right" readingOrder="0" vertical="bottom"/>
    </xf>
    <xf borderId="0" fillId="6" fontId="18" numFmtId="165" xfId="0" applyAlignment="1" applyFont="1" applyNumberFormat="1">
      <alignment horizontal="left" readingOrder="0" vertical="bottom"/>
    </xf>
    <xf borderId="0" fillId="7" fontId="0" numFmtId="165" xfId="0" applyAlignment="1" applyFill="1" applyFont="1" applyNumberFormat="1">
      <alignment horizontal="right" readingOrder="0"/>
    </xf>
    <xf borderId="0" fillId="0" fontId="18" numFmtId="165" xfId="0" applyAlignment="1" applyFont="1" applyNumberFormat="1">
      <alignment horizontal="left" readingOrder="0" vertical="bottom"/>
    </xf>
    <xf borderId="0" fillId="0" fontId="4" numFmtId="165" xfId="0" applyFont="1" applyNumberFormat="1"/>
    <xf borderId="0" fillId="8" fontId="4" numFmtId="166" xfId="0" applyAlignment="1" applyFill="1" applyFont="1" applyNumberFormat="1">
      <alignment shrinkToFit="0" vertical="top" wrapText="1"/>
    </xf>
    <xf borderId="0" fillId="6" fontId="2" numFmtId="0" xfId="0" applyAlignment="1" applyFont="1">
      <alignment vertical="bottom"/>
    </xf>
    <xf borderId="0" fillId="0" fontId="4" numFmtId="165" xfId="0" applyAlignment="1" applyFont="1" applyNumberFormat="1">
      <alignment horizontal="left" readingOrder="0"/>
    </xf>
    <xf borderId="0" fillId="7" fontId="2" numFmtId="165" xfId="0" applyAlignment="1" applyFont="1" applyNumberFormat="1">
      <alignment horizontal="right" vertical="bottom"/>
    </xf>
    <xf borderId="0" fillId="7" fontId="19" numFmtId="165" xfId="0" applyAlignment="1" applyFont="1" applyNumberFormat="1">
      <alignment horizontal="right" vertical="bottom"/>
    </xf>
    <xf borderId="0" fillId="0" fontId="4" numFmtId="165" xfId="0" applyAlignment="1" applyFont="1" applyNumberFormat="1">
      <alignment readingOrder="0"/>
    </xf>
    <xf borderId="0" fillId="0" fontId="18" numFmtId="165" xfId="0" applyAlignment="1" applyFont="1" applyNumberFormat="1">
      <alignment horizontal="right" readingOrder="0" vertical="bottom"/>
    </xf>
    <xf borderId="0" fillId="6" fontId="2" numFmtId="0" xfId="0" applyAlignment="1" applyFont="1">
      <alignment readingOrder="0" vertical="bottom"/>
    </xf>
    <xf borderId="0" fillId="0" fontId="20" numFmtId="0" xfId="0" applyAlignment="1" applyFont="1">
      <alignment horizontal="right" readingOrder="0" shrinkToFit="0" vertical="top" wrapText="1"/>
    </xf>
    <xf borderId="0" fillId="0" fontId="2" numFmtId="0" xfId="0" applyAlignment="1" applyFont="1">
      <alignment readingOrder="0" vertical="bottom"/>
    </xf>
    <xf borderId="0" fillId="0" fontId="4" numFmtId="0" xfId="0" applyAlignment="1" applyFont="1">
      <alignment horizontal="right" readingOrder="0" shrinkToFit="0" wrapText="1"/>
    </xf>
    <xf borderId="0" fillId="0" fontId="2" numFmtId="165" xfId="0" applyAlignment="1" applyFont="1" applyNumberFormat="1">
      <alignment vertical="bottom"/>
    </xf>
    <xf borderId="0" fillId="0" fontId="4" numFmtId="0" xfId="0" applyAlignment="1" applyFont="1">
      <alignment horizontal="right"/>
    </xf>
    <xf borderId="0" fillId="9" fontId="19" numFmtId="165" xfId="0" applyAlignment="1" applyFill="1" applyFont="1" applyNumberFormat="1">
      <alignment horizontal="right" vertical="bottom"/>
    </xf>
    <xf borderId="0" fillId="10" fontId="6" numFmtId="0" xfId="0" applyAlignment="1" applyFill="1" applyFont="1">
      <alignment readingOrder="0"/>
    </xf>
    <xf borderId="0" fillId="10" fontId="6" numFmtId="1" xfId="0" applyAlignment="1" applyFont="1" applyNumberFormat="1">
      <alignment horizontal="left" readingOrder="0"/>
    </xf>
    <xf borderId="0" fillId="0" fontId="2" numFmtId="0" xfId="0" applyAlignment="1" applyFont="1">
      <alignment vertical="bottom"/>
    </xf>
    <xf borderId="0" fillId="10" fontId="6" numFmtId="1" xfId="0" applyAlignment="1" applyFont="1" applyNumberFormat="1">
      <alignment horizontal="right" readingOrder="0"/>
    </xf>
    <xf borderId="0" fillId="0" fontId="6" numFmtId="0" xfId="0" applyAlignment="1" applyFont="1">
      <alignment horizontal="right"/>
    </xf>
    <xf borderId="0" fillId="0" fontId="4" numFmtId="165" xfId="0" applyAlignment="1" applyFont="1" applyNumberFormat="1">
      <alignment horizontal="left" readingOrder="0" shrinkToFit="0" vertical="top" wrapText="1"/>
    </xf>
    <xf borderId="0" fillId="0" fontId="6" numFmtId="1" xfId="0" applyAlignment="1" applyFont="1" applyNumberFormat="1">
      <alignment horizontal="left" readingOrder="0"/>
    </xf>
    <xf borderId="0" fillId="0" fontId="4" numFmtId="165" xfId="0" applyAlignment="1" applyFont="1" applyNumberFormat="1">
      <alignment readingOrder="0" shrinkToFit="0" vertical="top" wrapText="1"/>
    </xf>
    <xf borderId="0" fillId="0" fontId="4" numFmtId="165" xfId="0" applyAlignment="1" applyFont="1" applyNumberFormat="1">
      <alignment horizontal="right"/>
    </xf>
    <xf borderId="0" fillId="7" fontId="19" numFmtId="165" xfId="0" applyAlignment="1" applyFont="1" applyNumberFormat="1">
      <alignment horizontal="right" readingOrder="0" vertical="bottom"/>
    </xf>
    <xf borderId="0" fillId="0" fontId="4" numFmtId="165" xfId="0" applyAlignment="1" applyFont="1" applyNumberFormat="1">
      <alignment shrinkToFit="0" vertical="top" wrapText="1"/>
    </xf>
    <xf borderId="0" fillId="0" fontId="4" numFmtId="0" xfId="0" applyAlignment="1" applyFont="1">
      <alignment shrinkToFit="0" vertical="top" wrapText="1"/>
    </xf>
    <xf borderId="0" fillId="0" fontId="6" numFmtId="165" xfId="0" applyAlignment="1" applyFont="1" applyNumberFormat="1">
      <alignment horizontal="right"/>
    </xf>
    <xf borderId="0" fillId="11" fontId="4" numFmtId="0" xfId="0" applyAlignment="1" applyFill="1" applyFont="1">
      <alignment readingOrder="0"/>
    </xf>
    <xf borderId="0" fillId="0" fontId="4" numFmtId="165" xfId="0" applyFont="1" applyNumberFormat="1"/>
    <xf borderId="0" fillId="11" fontId="4" numFmtId="0" xfId="0" applyFont="1"/>
    <xf borderId="0" fillId="0" fontId="4" numFmtId="1" xfId="0" applyAlignment="1" applyFont="1" applyNumberFormat="1">
      <alignment horizontal="left" readingOrder="0" shrinkToFit="0" wrapText="1"/>
    </xf>
    <xf borderId="0" fillId="0" fontId="4" numFmtId="165" xfId="0" applyAlignment="1" applyFont="1" applyNumberFormat="1">
      <alignment horizontal="right" readingOrder="0"/>
    </xf>
    <xf borderId="0" fillId="7" fontId="21" numFmtId="165" xfId="0" applyAlignment="1" applyFont="1" applyNumberFormat="1">
      <alignment horizontal="left"/>
    </xf>
    <xf borderId="0" fillId="11" fontId="18" numFmtId="165" xfId="0" applyAlignment="1" applyFont="1" applyNumberFormat="1">
      <alignment horizontal="left" readingOrder="0" vertical="bottom"/>
    </xf>
    <xf borderId="0" fillId="0" fontId="4" numFmtId="1" xfId="0" applyAlignment="1" applyFont="1" applyNumberFormat="1">
      <alignment horizontal="left"/>
    </xf>
    <xf borderId="0" fillId="11" fontId="2" numFmtId="0" xfId="0" applyAlignment="1" applyFont="1">
      <alignment vertical="bottom"/>
    </xf>
    <xf borderId="0" fillId="7" fontId="2" numFmtId="165" xfId="0" applyAlignment="1" applyFont="1" applyNumberFormat="1">
      <alignment vertical="bottom"/>
    </xf>
    <xf borderId="0" fillId="0" fontId="19" numFmtId="165" xfId="0" applyAlignment="1" applyFont="1" applyNumberFormat="1">
      <alignment horizontal="right" vertical="bottom"/>
    </xf>
    <xf borderId="0" fillId="0" fontId="2" numFmtId="165" xfId="0" applyAlignment="1" applyFont="1" applyNumberFormat="1">
      <alignment readingOrder="0" vertical="bottom"/>
    </xf>
    <xf borderId="0" fillId="8" fontId="2" numFmtId="166" xfId="0" applyAlignment="1" applyFont="1" applyNumberFormat="1">
      <alignment horizontal="right" shrinkToFit="0" vertical="top" wrapText="1"/>
    </xf>
    <xf borderId="0" fillId="0" fontId="4" numFmtId="165" xfId="0" applyAlignment="1" applyFont="1" applyNumberFormat="1">
      <alignment horizontal="left"/>
    </xf>
    <xf borderId="0" fillId="12" fontId="4" numFmtId="0" xfId="0" applyAlignment="1" applyFill="1" applyFont="1">
      <alignment readingOrder="0"/>
    </xf>
    <xf borderId="0" fillId="12" fontId="4" numFmtId="0" xfId="0" applyFont="1"/>
    <xf borderId="0" fillId="0" fontId="4" numFmtId="1" xfId="0" applyAlignment="1" applyFont="1" applyNumberFormat="1">
      <alignment horizontal="left" readingOrder="0"/>
    </xf>
    <xf borderId="0" fillId="12" fontId="18" numFmtId="165" xfId="0" applyAlignment="1" applyFont="1" applyNumberFormat="1">
      <alignment horizontal="left" readingOrder="0" vertical="bottom"/>
    </xf>
    <xf borderId="0" fillId="0" fontId="4" numFmtId="1" xfId="0" applyAlignment="1" applyFont="1" applyNumberFormat="1">
      <alignment horizontal="right"/>
    </xf>
    <xf borderId="0" fillId="13" fontId="4" numFmtId="0" xfId="0" applyAlignment="1" applyFill="1" applyFont="1">
      <alignment readingOrder="0"/>
    </xf>
    <xf borderId="0" fillId="13" fontId="4" numFmtId="0" xfId="0" applyFont="1"/>
    <xf borderId="0" fillId="13" fontId="4" numFmtId="165" xfId="0" applyAlignment="1" applyFont="1" applyNumberFormat="1">
      <alignment horizontal="left" readingOrder="0"/>
    </xf>
    <xf borderId="0" fillId="13" fontId="0" numFmtId="165" xfId="0" applyAlignment="1" applyFont="1" applyNumberFormat="1">
      <alignment horizontal="right" readingOrder="0"/>
    </xf>
    <xf borderId="0" fillId="13" fontId="0" numFmtId="165" xfId="0" applyAlignment="1" applyFont="1" applyNumberFormat="1">
      <alignment horizontal="right" readingOrder="0"/>
    </xf>
    <xf borderId="0" fillId="13" fontId="18" numFmtId="165" xfId="0" applyAlignment="1" applyFont="1" applyNumberFormat="1">
      <alignment horizontal="left" readingOrder="0" vertical="bottom"/>
    </xf>
    <xf borderId="0" fillId="13" fontId="4" numFmtId="165" xfId="0" applyAlignment="1" applyFont="1" applyNumberFormat="1">
      <alignment readingOrder="0"/>
    </xf>
    <xf borderId="0" fillId="13" fontId="4" numFmtId="0" xfId="0" applyFont="1"/>
    <xf borderId="0" fillId="0" fontId="4" numFmtId="0" xfId="0" applyAlignment="1" applyFont="1">
      <alignment horizontal="left"/>
    </xf>
    <xf borderId="0" fillId="14" fontId="4" numFmtId="0" xfId="0" applyAlignment="1" applyFill="1" applyFont="1">
      <alignment readingOrder="0"/>
    </xf>
    <xf borderId="0" fillId="14" fontId="4" numFmtId="0" xfId="0" applyFont="1"/>
    <xf borderId="0" fillId="14" fontId="4" numFmtId="165" xfId="0" applyAlignment="1" applyFont="1" applyNumberFormat="1">
      <alignment horizontal="left" readingOrder="0"/>
    </xf>
    <xf borderId="0" fillId="14" fontId="4" numFmtId="165" xfId="0" applyAlignment="1" applyFont="1" applyNumberFormat="1">
      <alignment readingOrder="0"/>
    </xf>
    <xf borderId="0" fillId="14" fontId="4" numFmtId="165" xfId="0" applyFont="1" applyNumberFormat="1"/>
    <xf borderId="0" fillId="15" fontId="4" numFmtId="0" xfId="0" applyAlignment="1" applyFill="1" applyFont="1">
      <alignment readingOrder="0"/>
    </xf>
    <xf borderId="0" fillId="15" fontId="2" numFmtId="0" xfId="0" applyAlignment="1" applyFont="1">
      <alignment readingOrder="0" vertical="bottom"/>
    </xf>
    <xf borderId="0" fillId="15" fontId="2" numFmtId="165" xfId="0" applyAlignment="1" applyFont="1" applyNumberFormat="1">
      <alignment readingOrder="0" vertical="bottom"/>
    </xf>
    <xf borderId="0" fillId="9" fontId="19" numFmtId="165" xfId="0" applyAlignment="1" applyFont="1" applyNumberFormat="1">
      <alignment horizontal="right" vertical="bottom"/>
    </xf>
    <xf borderId="0" fillId="15" fontId="2" numFmtId="165" xfId="0" applyAlignment="1" applyFont="1" applyNumberFormat="1">
      <alignment vertical="bottom"/>
    </xf>
    <xf borderId="0" fillId="15" fontId="4" numFmtId="0" xfId="0" applyFont="1"/>
    <xf borderId="0" fillId="0" fontId="4" numFmtId="165" xfId="0" applyAlignment="1" applyFont="1" applyNumberFormat="1">
      <alignment readingOrder="0" shrinkToFit="0" vertical="top" wrapText="1"/>
    </xf>
    <xf borderId="0" fillId="15" fontId="4" numFmtId="0" xfId="0" applyFont="1"/>
    <xf borderId="0" fillId="15" fontId="2" numFmtId="0" xfId="0" applyAlignment="1" applyFont="1">
      <alignment vertical="bottom"/>
    </xf>
    <xf borderId="0" fillId="8" fontId="4" numFmtId="0" xfId="0" applyAlignment="1" applyFont="1">
      <alignment readingOrder="0" shrinkToFit="0" vertical="top" wrapText="1"/>
    </xf>
    <xf borderId="0" fillId="8" fontId="4" numFmtId="0" xfId="0" applyFont="1"/>
    <xf borderId="0" fillId="8" fontId="4" numFmtId="165" xfId="0" applyAlignment="1" applyFont="1" applyNumberFormat="1">
      <alignment horizontal="left" readingOrder="0" shrinkToFit="0" vertical="top" wrapText="1"/>
    </xf>
    <xf borderId="0" fillId="8" fontId="4" numFmtId="165" xfId="0" applyAlignment="1" applyFont="1" applyNumberFormat="1">
      <alignment readingOrder="0" shrinkToFit="0" vertical="top" wrapText="1"/>
    </xf>
    <xf borderId="0" fillId="8" fontId="4" numFmtId="165" xfId="0" applyAlignment="1" applyFont="1" applyNumberFormat="1">
      <alignment readingOrder="0" shrinkToFit="0" vertical="top" wrapText="1"/>
    </xf>
    <xf borderId="0" fillId="8" fontId="4" numFmtId="165" xfId="0" applyAlignment="1" applyFont="1" applyNumberFormat="1">
      <alignment shrinkToFit="0" vertical="top" wrapText="1"/>
    </xf>
    <xf borderId="0" fillId="8" fontId="4" numFmtId="0" xfId="0" applyAlignment="1" applyFont="1">
      <alignment shrinkToFit="0" vertical="top" wrapText="1"/>
    </xf>
    <xf borderId="0" fillId="8" fontId="4" numFmtId="0" xfId="0" applyAlignment="1" applyFont="1">
      <alignment readingOrder="0"/>
    </xf>
    <xf borderId="0" fillId="16" fontId="4" numFmtId="0" xfId="0" applyAlignment="1" applyFill="1" applyFont="1">
      <alignment readingOrder="0"/>
    </xf>
    <xf borderId="0" fillId="17" fontId="4" numFmtId="0" xfId="0" applyAlignment="1" applyFill="1" applyFont="1">
      <alignment readingOrder="0"/>
    </xf>
    <xf borderId="0" fillId="17" fontId="4" numFmtId="0" xfId="0" applyFont="1"/>
    <xf borderId="0" fillId="17" fontId="4" numFmtId="165" xfId="0" applyAlignment="1" applyFont="1" applyNumberFormat="1">
      <alignment horizontal="left" readingOrder="0"/>
    </xf>
    <xf borderId="0" fillId="17" fontId="4" numFmtId="165" xfId="0" applyAlignment="1" applyFont="1" applyNumberFormat="1">
      <alignment readingOrder="0"/>
    </xf>
    <xf borderId="0" fillId="17" fontId="18" numFmtId="165" xfId="0" applyAlignment="1" applyFont="1" applyNumberFormat="1">
      <alignment horizontal="right" readingOrder="0" vertical="bottom"/>
    </xf>
    <xf borderId="0" fillId="17" fontId="4" numFmtId="165" xfId="0" applyFont="1" applyNumberFormat="1"/>
    <xf borderId="0" fillId="11" fontId="4" numFmtId="165" xfId="0" applyAlignment="1" applyFont="1" applyNumberFormat="1">
      <alignment horizontal="left" readingOrder="0"/>
    </xf>
    <xf borderId="0" fillId="11" fontId="4" numFmtId="165" xfId="0" applyAlignment="1" applyFont="1" applyNumberFormat="1">
      <alignment readingOrder="0"/>
    </xf>
    <xf borderId="0" fillId="11" fontId="18" numFmtId="165" xfId="0" applyAlignment="1" applyFont="1" applyNumberFormat="1">
      <alignment horizontal="right" readingOrder="0" vertical="bottom"/>
    </xf>
    <xf borderId="0" fillId="11" fontId="4" numFmtId="165" xfId="0" applyFont="1" applyNumberFormat="1"/>
    <xf borderId="0" fillId="11" fontId="2" numFmtId="0" xfId="0" applyAlignment="1" applyFont="1">
      <alignment readingOrder="0" vertical="bottom"/>
    </xf>
    <xf borderId="0" fillId="11" fontId="2" numFmtId="165" xfId="0" applyAlignment="1" applyFont="1" applyNumberFormat="1">
      <alignment vertical="bottom"/>
    </xf>
    <xf borderId="0" fillId="11" fontId="19" numFmtId="165" xfId="0" applyAlignment="1" applyFont="1" applyNumberFormat="1">
      <alignment horizontal="right" readingOrder="0" vertical="bottom"/>
    </xf>
    <xf borderId="0" fillId="11" fontId="19" numFmtId="165" xfId="0" applyAlignment="1" applyFont="1" applyNumberFormat="1">
      <alignment horizontal="right" vertical="bottom"/>
    </xf>
    <xf borderId="0" fillId="11" fontId="2" numFmtId="165" xfId="0" applyAlignment="1" applyFont="1" applyNumberFormat="1">
      <alignment horizontal="right" vertical="bottom"/>
    </xf>
    <xf borderId="0" fillId="11" fontId="2" numFmtId="0" xfId="0" applyAlignment="1" applyFont="1">
      <alignment vertical="bottom"/>
    </xf>
    <xf borderId="0" fillId="11" fontId="2" numFmtId="165" xfId="0" applyAlignment="1" applyFont="1" applyNumberFormat="1">
      <alignment horizontal="right" readingOrder="0" vertical="bottom"/>
    </xf>
    <xf borderId="0" fillId="16" fontId="4" numFmtId="0" xfId="0" applyFont="1"/>
    <xf borderId="0" fillId="16" fontId="4" numFmtId="165" xfId="0" applyAlignment="1" applyFont="1" applyNumberFormat="1">
      <alignment horizontal="left" readingOrder="0"/>
    </xf>
    <xf borderId="0" fillId="16" fontId="4" numFmtId="165" xfId="0" applyAlignment="1" applyFont="1" applyNumberFormat="1">
      <alignment readingOrder="0"/>
    </xf>
    <xf borderId="0" fillId="16" fontId="18" numFmtId="165" xfId="0" applyAlignment="1" applyFont="1" applyNumberFormat="1">
      <alignment horizontal="right" readingOrder="0" vertical="bottom"/>
    </xf>
    <xf borderId="0" fillId="16" fontId="4" numFmtId="165" xfId="0" applyFont="1" applyNumberFormat="1"/>
    <xf borderId="0" fillId="16" fontId="18" numFmtId="165" xfId="0" applyAlignment="1" applyFont="1" applyNumberFormat="1">
      <alignment horizontal="right" readingOrder="0" vertical="bottom"/>
    </xf>
    <xf borderId="0" fillId="18" fontId="4" numFmtId="0" xfId="0" applyAlignment="1" applyFill="1" applyFont="1">
      <alignment readingOrder="0"/>
    </xf>
    <xf borderId="0" fillId="18" fontId="4" numFmtId="0" xfId="0" applyFont="1"/>
    <xf borderId="0" fillId="18" fontId="4" numFmtId="165" xfId="0" applyAlignment="1" applyFont="1" applyNumberFormat="1">
      <alignment horizontal="left" readingOrder="0"/>
    </xf>
    <xf borderId="0" fillId="18" fontId="4" numFmtId="165" xfId="0" applyAlignment="1" applyFont="1" applyNumberFormat="1">
      <alignment readingOrder="0"/>
    </xf>
    <xf borderId="0" fillId="18" fontId="18" numFmtId="165" xfId="0" applyAlignment="1" applyFont="1" applyNumberFormat="1">
      <alignment horizontal="right" readingOrder="0" vertical="bottom"/>
    </xf>
    <xf borderId="0" fillId="12" fontId="4" numFmtId="165" xfId="0" applyAlignment="1" applyFont="1" applyNumberFormat="1">
      <alignment horizontal="left" readingOrder="0"/>
    </xf>
    <xf borderId="0" fillId="12" fontId="4" numFmtId="165" xfId="0" applyAlignment="1" applyFont="1" applyNumberFormat="1">
      <alignment readingOrder="0"/>
    </xf>
    <xf borderId="0" fillId="12" fontId="18" numFmtId="165" xfId="0" applyAlignment="1" applyFont="1" applyNumberFormat="1">
      <alignment horizontal="right" readingOrder="0" vertical="bottom"/>
    </xf>
    <xf borderId="0" fillId="18" fontId="18" numFmtId="165" xfId="0" applyAlignment="1" applyFont="1" applyNumberFormat="1">
      <alignment horizontal="right" readingOrder="0" vertical="bottom"/>
    </xf>
    <xf borderId="0" fillId="18" fontId="4" numFmtId="165" xfId="0" applyFont="1" applyNumberFormat="1"/>
    <xf borderId="0" fillId="7" fontId="21" numFmtId="0" xfId="0" applyAlignment="1" applyFont="1">
      <alignment horizontal="left"/>
    </xf>
    <xf borderId="0" fillId="0" fontId="4" numFmtId="167" xfId="0" applyFont="1" applyNumberFormat="1"/>
    <xf borderId="0" fillId="0" fontId="4" numFmtId="168" xfId="0" applyFont="1" applyNumberFormat="1"/>
    <xf borderId="0" fillId="7" fontId="22" numFmtId="0" xfId="0" applyAlignment="1" applyFont="1">
      <alignment readingOrder="0" shrinkToFit="0" vertical="top" wrapText="1"/>
    </xf>
    <xf borderId="0" fillId="7" fontId="22" numFmtId="0" xfId="0" applyAlignment="1" applyFont="1">
      <alignment shrinkToFit="0" vertical="top" wrapText="1"/>
    </xf>
    <xf borderId="0" fillId="0" fontId="4" numFmtId="166" xfId="0" applyFont="1" applyNumberFormat="1"/>
    <xf borderId="0" fillId="0" fontId="4" numFmtId="169" xfId="0" applyFont="1" applyNumberFormat="1"/>
  </cellXfs>
  <cellStyles count="1">
    <cellStyle xfId="0" name="Normal" builtinId="0"/>
  </cellStyles>
  <dxfs count="4">
    <dxf>
      <font/>
      <fill>
        <patternFill patternType="solid">
          <fgColor rgb="FFB7E1CD"/>
          <bgColor rgb="FFB7E1CD"/>
        </patternFill>
      </fill>
      <border/>
    </dxf>
    <dxf>
      <font>
        <color rgb="FFFFFFFF"/>
      </font>
      <fill>
        <patternFill patternType="none"/>
      </fill>
      <border/>
    </dxf>
    <dxf>
      <font/>
      <fill>
        <patternFill patternType="solid">
          <fgColor rgb="FFEFEFEF"/>
          <bgColor rgb="FFEFEFEF"/>
        </patternFill>
      </fill>
      <border/>
    </dxf>
    <dxf>
      <font>
        <b/>
        <color rgb="FFFFFFFF"/>
      </font>
      <fill>
        <patternFill patternType="solid">
          <fgColor rgb="FF000000"/>
          <bgColor rgb="FF00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pPr>
            <a:r>
              <a:t>Příjmová stránka rozpočtu 2017</a:t>
            </a:r>
          </a:p>
        </c:rich>
      </c:tx>
      <c:overlay val="0"/>
    </c:title>
    <c:plotArea>
      <c:layout/>
      <c:pieChart>
        <c:varyColors val="1"/>
        <c:ser>
          <c:idx val="0"/>
          <c:order val="0"/>
          <c:dPt>
            <c:idx val="0"/>
            <c:spPr>
              <a:solidFill>
                <a:srgbClr val="3366CC"/>
              </a:solidFill>
            </c:spPr>
          </c:dPt>
          <c:dPt>
            <c:idx val="1"/>
            <c:spPr>
              <a:solidFill>
                <a:srgbClr val="B45F06"/>
              </a:solidFill>
            </c:spPr>
          </c:dPt>
          <c:dPt>
            <c:idx val="2"/>
            <c:spPr>
              <a:solidFill>
                <a:srgbClr val="FF9900"/>
              </a:solidFill>
            </c:spPr>
          </c:dPt>
          <c:dPt>
            <c:idx val="3"/>
            <c:spPr>
              <a:solidFill>
                <a:srgbClr val="109618"/>
              </a:solidFill>
            </c:spPr>
          </c:dPt>
          <c:dPt>
            <c:idx val="4"/>
            <c:spPr>
              <a:solidFill>
                <a:srgbClr val="990099"/>
              </a:solidFill>
            </c:spPr>
          </c:dPt>
          <c:dPt>
            <c:idx val="5"/>
            <c:spPr>
              <a:solidFill>
                <a:srgbClr val="0099C6"/>
              </a:solidFill>
            </c:spPr>
          </c:dPt>
          <c:dPt>
            <c:idx val="6"/>
            <c:spPr>
              <a:solidFill>
                <a:srgbClr val="DD4477"/>
              </a:solidFill>
            </c:spPr>
          </c:dPt>
          <c:dPt>
            <c:idx val="7"/>
            <c:spPr>
              <a:solidFill>
                <a:srgbClr val="66AA00"/>
              </a:solidFill>
            </c:spPr>
          </c:dPt>
          <c:dPt>
            <c:idx val="8"/>
            <c:spPr>
              <a:solidFill>
                <a:srgbClr val="38761D"/>
              </a:solidFill>
            </c:spPr>
          </c:dPt>
          <c:dLbls>
            <c:showLegendKey val="0"/>
            <c:showVal val="0"/>
            <c:showCatName val="0"/>
            <c:showSerName val="0"/>
            <c:showPercent val="0"/>
            <c:showBubbleSize val="0"/>
            <c:showLeaderLines val="1"/>
          </c:dLbls>
          <c:cat>
            <c:strRef>
              <c:f>'Příjmy'!$B$5:$B$13</c:f>
            </c:strRef>
          </c:cat>
          <c:val>
            <c:numRef>
              <c:f>'Příjmy'!$D$5:$D$13</c:f>
            </c:numRef>
          </c:val>
        </c:ser>
        <c:dLbls>
          <c:showLegendKey val="0"/>
          <c:showVal val="0"/>
          <c:showCatName val="0"/>
          <c:showSerName val="0"/>
          <c:showPercent val="0"/>
          <c:showBubbleSize val="0"/>
        </c:dLbls>
        <c:firstSliceAng val="0"/>
      </c:pieChart>
    </c:plotArea>
    <c:legend>
      <c:legendPos val="r"/>
      <c:overlay val="0"/>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clustered"/>
        <c:ser>
          <c:idx val="0"/>
          <c:order val="0"/>
          <c:tx>
            <c:strRef>
              <c:f>'Výdaje'!$A$5</c:f>
            </c:strRef>
          </c:tx>
          <c:spPr>
            <a:solidFill>
              <a:srgbClr val="6AA84F"/>
            </a:solidFill>
          </c:spPr>
          <c:cat>
            <c:strRef>
              <c:f>'Výdaje'!$B$3:$G$3</c:f>
            </c:strRef>
          </c:cat>
          <c:val>
            <c:numRef>
              <c:f>'Výdaje'!$B$5:$G$5</c:f>
            </c:numRef>
          </c:val>
        </c:ser>
        <c:ser>
          <c:idx val="1"/>
          <c:order val="1"/>
          <c:tx>
            <c:strRef>
              <c:f>'Výdaje'!$A$6</c:f>
            </c:strRef>
          </c:tx>
          <c:spPr>
            <a:solidFill>
              <a:srgbClr val="DC3912"/>
            </a:solidFill>
          </c:spPr>
          <c:cat>
            <c:strRef>
              <c:f>'Výdaje'!$B$3:$G$3</c:f>
            </c:strRef>
          </c:cat>
          <c:val>
            <c:numRef>
              <c:f>'Výdaje'!$B$6:$G$6</c:f>
            </c:numRef>
          </c:val>
        </c:ser>
        <c:ser>
          <c:idx val="2"/>
          <c:order val="2"/>
          <c:tx>
            <c:strRef>
              <c:f>'Výdaje'!$A$7</c:f>
            </c:strRef>
          </c:tx>
          <c:spPr>
            <a:solidFill>
              <a:srgbClr val="FF9900"/>
            </a:solidFill>
          </c:spPr>
          <c:cat>
            <c:strRef>
              <c:f>'Výdaje'!$B$3:$G$3</c:f>
            </c:strRef>
          </c:cat>
          <c:val>
            <c:numRef>
              <c:f>'Výdaje'!$B$7:$G$7</c:f>
            </c:numRef>
          </c:val>
        </c:ser>
        <c:axId val="1827140293"/>
        <c:axId val="1949442868"/>
      </c:barChart>
      <c:catAx>
        <c:axId val="1827140293"/>
        <c:scaling>
          <c:orientation val="minMax"/>
        </c:scaling>
        <c:delete val="0"/>
        <c:axPos val="b"/>
        <c:txPr>
          <a:bodyPr/>
          <a:lstStyle/>
          <a:p>
            <a:pPr lvl="0">
              <a:defRPr b="0"/>
            </a:pPr>
          </a:p>
        </c:txPr>
        <c:crossAx val="1949442868"/>
      </c:catAx>
      <c:valAx>
        <c:axId val="1949442868"/>
        <c:scaling>
          <c:orientation val="minMax"/>
        </c:scaling>
        <c:delete val="0"/>
        <c:axPos val="l"/>
        <c:majorGridlines>
          <c:spPr>
            <a:ln>
              <a:solidFill>
                <a:srgbClr val="B7B7B7"/>
              </a:solidFill>
            </a:ln>
          </c:spPr>
        </c:majorGridlines>
        <c:numFmt formatCode="General" sourceLinked="1"/>
        <c:tickLblPos val="nextTo"/>
        <c:spPr>
          <a:ln w="47625">
            <a:noFill/>
          </a:ln>
        </c:spPr>
        <c:txPr>
          <a:bodyPr/>
          <a:lstStyle/>
          <a:p>
            <a:pPr lvl="0">
              <a:defRPr b="0"/>
            </a:pPr>
          </a:p>
        </c:txPr>
        <c:crossAx val="1827140293"/>
      </c:valAx>
    </c:plotArea>
    <c:legend>
      <c:legendPos val="r"/>
      <c:overlay val="0"/>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06177073270136441"/>
          <c:y val="0.00945945945945946"/>
          <c:w val="0.9876486814660006"/>
          <c:h val="0.9390949675785992"/>
        </c:manualLayout>
      </c:layout>
      <c:doughnutChart>
        <c:varyColors val="1"/>
        <c:ser>
          <c:idx val="0"/>
          <c:order val="0"/>
          <c:dPt>
            <c:idx val="0"/>
            <c:spPr>
              <a:solidFill>
                <a:srgbClr val="3366CC"/>
              </a:solidFill>
            </c:spPr>
          </c:dPt>
          <c:dPt>
            <c:idx val="1"/>
            <c:spPr>
              <a:solidFill>
                <a:srgbClr val="DC3912"/>
              </a:solidFill>
            </c:spPr>
          </c:dPt>
          <c:dPt>
            <c:idx val="2"/>
            <c:spPr>
              <a:solidFill>
                <a:srgbClr val="FF9900"/>
              </a:solidFill>
            </c:spPr>
          </c:dPt>
          <c:dPt>
            <c:idx val="3"/>
            <c:spPr>
              <a:solidFill>
                <a:srgbClr val="109618"/>
              </a:solidFill>
            </c:spPr>
          </c:dPt>
          <c:dPt>
            <c:idx val="4"/>
            <c:spPr>
              <a:solidFill>
                <a:srgbClr val="990099"/>
              </a:solidFill>
            </c:spPr>
          </c:dPt>
          <c:dPt>
            <c:idx val="5"/>
            <c:spPr>
              <a:solidFill>
                <a:srgbClr val="0099C6"/>
              </a:solidFill>
            </c:spPr>
          </c:dPt>
          <c:dPt>
            <c:idx val="6"/>
            <c:spPr>
              <a:solidFill>
                <a:srgbClr val="DD4477"/>
              </a:solidFill>
            </c:spPr>
          </c:dPt>
          <c:dPt>
            <c:idx val="7"/>
            <c:spPr>
              <a:solidFill>
                <a:srgbClr val="66AA00"/>
              </a:solidFill>
            </c:spPr>
          </c:dPt>
          <c:dPt>
            <c:idx val="8"/>
            <c:spPr>
              <a:solidFill>
                <a:srgbClr val="B82E2E"/>
              </a:solidFill>
            </c:spPr>
          </c:dPt>
          <c:dPt>
            <c:idx val="9"/>
            <c:spPr>
              <a:solidFill>
                <a:srgbClr val="316395"/>
              </a:solidFill>
            </c:spPr>
          </c:dPt>
          <c:dPt>
            <c:idx val="10"/>
            <c:spPr>
              <a:solidFill>
                <a:srgbClr val="994499"/>
              </a:solidFill>
            </c:spPr>
          </c:dPt>
          <c:dPt>
            <c:idx val="11"/>
            <c:spPr>
              <a:solidFill>
                <a:srgbClr val="22AA99"/>
              </a:solidFill>
            </c:spPr>
          </c:dPt>
          <c:dPt>
            <c:idx val="12"/>
            <c:spPr>
              <a:solidFill>
                <a:srgbClr val="AAAA11"/>
              </a:solidFill>
            </c:spPr>
          </c:dPt>
          <c:dPt>
            <c:idx val="13"/>
            <c:spPr>
              <a:solidFill>
                <a:srgbClr val="6633CC"/>
              </a:solidFill>
            </c:spPr>
          </c:dPt>
          <c:dPt>
            <c:idx val="14"/>
            <c:spPr>
              <a:solidFill>
                <a:srgbClr val="E67300"/>
              </a:solidFill>
            </c:spPr>
          </c:dPt>
          <c:dPt>
            <c:idx val="15"/>
            <c:spPr>
              <a:solidFill>
                <a:srgbClr val="8B0707"/>
              </a:solidFill>
            </c:spPr>
          </c:dPt>
          <c:dPt>
            <c:idx val="16"/>
            <c:spPr>
              <a:solidFill>
                <a:srgbClr val="651067"/>
              </a:solidFill>
            </c:spPr>
          </c:dPt>
          <c:dPt>
            <c:idx val="17"/>
            <c:spPr>
              <a:solidFill>
                <a:srgbClr val="329262"/>
              </a:solidFill>
            </c:spPr>
          </c:dPt>
          <c:dPt>
            <c:idx val="18"/>
            <c:spPr>
              <a:solidFill>
                <a:srgbClr val="5574A6"/>
              </a:solidFill>
            </c:spPr>
          </c:dPt>
          <c:dPt>
            <c:idx val="19"/>
            <c:spPr>
              <a:solidFill>
                <a:srgbClr val="3B3EAC"/>
              </a:solidFill>
            </c:spPr>
          </c:dPt>
          <c:dPt>
            <c:idx val="20"/>
            <c:spPr>
              <a:solidFill>
                <a:srgbClr val="B77322"/>
              </a:solidFill>
            </c:spPr>
          </c:dPt>
          <c:dPt>
            <c:idx val="21"/>
            <c:spPr>
              <a:solidFill>
                <a:srgbClr val="16D620"/>
              </a:solidFill>
            </c:spPr>
          </c:dPt>
          <c:dPt>
            <c:idx val="22"/>
            <c:spPr>
              <a:solidFill>
                <a:srgbClr val="B91383"/>
              </a:solidFill>
            </c:spPr>
          </c:dPt>
          <c:dPt>
            <c:idx val="23"/>
            <c:spPr>
              <a:solidFill>
                <a:srgbClr val="F4359E"/>
              </a:solidFill>
            </c:spPr>
          </c:dPt>
          <c:dLbls>
            <c:showLegendKey val="0"/>
            <c:showVal val="0"/>
            <c:showCatName val="0"/>
            <c:showSerName val="0"/>
            <c:showPercent val="0"/>
            <c:showBubbleSize val="0"/>
            <c:showLeaderLines val="1"/>
          </c:dLbls>
          <c:cat>
            <c:strRef>
              <c:f>'Výdaje'!$A$11:$A$34</c:f>
            </c:strRef>
          </c:cat>
          <c:val>
            <c:numRef>
              <c:f>'Výdaje'!$D$11:$D$34</c:f>
            </c:numRef>
          </c:val>
        </c:ser>
        <c:dLbls>
          <c:showLegendKey val="0"/>
          <c:showVal val="0"/>
          <c:showCatName val="0"/>
          <c:showSerName val="0"/>
          <c:showPercent val="0"/>
          <c:showBubbleSize val="0"/>
        </c:dLbls>
        <c:holeSize val="50"/>
      </c:doughnutChart>
    </c:plotArea>
    <c:legend>
      <c:legendPos val="r"/>
      <c:overlay val="0"/>
    </c:legend>
    <c:plotVisOnly val="1"/>
  </c:chart>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180975</xdr:colOff>
      <xdr:row>29</xdr:row>
      <xdr:rowOff>104775</xdr:rowOff>
    </xdr:from>
    <xdr:ext cx="7019925" cy="3657600"/>
    <xdr:graphicFrame>
      <xdr:nvGraphicFramePr>
        <xdr:cNvPr id="1" name="Chart 1" title="Graf"/>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3</xdr:row>
      <xdr:rowOff>66675</xdr:rowOff>
    </xdr:from>
    <xdr:ext cx="6924675" cy="3533775"/>
    <xdr:graphicFrame>
      <xdr:nvGraphicFramePr>
        <xdr:cNvPr id="2" name="Chart 2" title="Graf"/>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25</xdr:row>
      <xdr:rowOff>19050</xdr:rowOff>
    </xdr:from>
    <xdr:ext cx="6924675" cy="3514725"/>
    <xdr:graphicFrame>
      <xdr:nvGraphicFramePr>
        <xdr:cNvPr id="3" name="Chart 3" title="Graf"/>
        <xdr:cNvGraphicFramePr/>
      </xdr:nvGraphicFramePr>
      <xdr:xfrm>
        <a:off x="0" y="0"/>
        <a:ext cx="0" cy="0"/>
      </xdr:xfrm>
      <a:graphic>
        <a:graphicData uri="http://schemas.openxmlformats.org/drawingml/2006/chart">
          <c:chart r:id="rId2"/>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33.71"/>
    <col customWidth="1" min="2" max="2" width="71.29"/>
  </cols>
  <sheetData>
    <row r="1">
      <c r="A1" s="1" t="s">
        <v>0</v>
      </c>
    </row>
    <row r="3">
      <c r="A3" s="3" t="s">
        <v>3</v>
      </c>
    </row>
    <row r="4" ht="34.5" customHeight="1">
      <c r="B4" s="4" t="s">
        <v>5</v>
      </c>
    </row>
    <row r="5" ht="14.25" customHeight="1">
      <c r="B5" t="str">
        <f>If(B6 = "centrála","","krajské sdružení")</f>
        <v/>
      </c>
    </row>
    <row r="6">
      <c r="A6" s="7" t="s">
        <v>10</v>
      </c>
      <c r="B6" s="9" t="s">
        <v>15</v>
      </c>
    </row>
    <row r="7">
      <c r="A7" s="7" t="s">
        <v>34</v>
      </c>
      <c r="B7" s="11">
        <v>2019.0</v>
      </c>
    </row>
    <row r="8">
      <c r="A8" s="7" t="s">
        <v>39</v>
      </c>
      <c r="B8" s="4" t="s">
        <v>40</v>
      </c>
    </row>
    <row r="10">
      <c r="A10" s="12" t="s">
        <v>42</v>
      </c>
      <c r="B10" s="13"/>
    </row>
    <row r="11">
      <c r="A11" s="14" t="s">
        <v>46</v>
      </c>
      <c r="B11" s="13" t="s">
        <v>49</v>
      </c>
    </row>
    <row r="12">
      <c r="A12" s="15" t="s">
        <v>50</v>
      </c>
      <c r="B12" s="13" t="s">
        <v>54</v>
      </c>
    </row>
    <row r="13">
      <c r="A13" s="16" t="s">
        <v>55</v>
      </c>
      <c r="B13" s="13" t="s">
        <v>56</v>
      </c>
    </row>
    <row r="14">
      <c r="A14" s="16" t="s">
        <v>57</v>
      </c>
      <c r="B14" s="4" t="s">
        <v>58</v>
      </c>
    </row>
    <row r="15">
      <c r="A15" s="7" t="s">
        <v>59</v>
      </c>
      <c r="B15" s="4" t="s">
        <v>60</v>
      </c>
    </row>
    <row r="17">
      <c r="A17" s="8" t="s">
        <v>61</v>
      </c>
    </row>
    <row r="19">
      <c r="A19" s="4"/>
    </row>
    <row r="20">
      <c r="A20" s="17"/>
    </row>
  </sheetData>
  <mergeCells count="4">
    <mergeCell ref="A1:B1"/>
    <mergeCell ref="A3:B3"/>
    <mergeCell ref="A17:B17"/>
    <mergeCell ref="A19:B19"/>
  </mergeCells>
  <dataValidations>
    <dataValidation type="list" allowBlank="1" sqref="B6">
      <formula1>Jednotky!$A$2:$A$16</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61" t="str">
        <f>IFERROR(__xludf.DUMMYFUNCTION("IMPORTRANGE(""https://docs.google.com/spreadsheets/d/1cRTCdWiqPxGDPW_ym54wHbzQfhQ0-ven-G0LNxPPFjA"",""Jednotky!A1:A"")"),"Číselník rozpočtových jednotek")</f>
        <v>Číselník rozpočtových jednotek</v>
      </c>
    </row>
    <row r="2">
      <c r="A2" t="str">
        <f>IFERROR(__xludf.DUMMYFUNCTION("""COMPUTED_VALUE"""),"Centrála")</f>
        <v>Centrála</v>
      </c>
    </row>
    <row r="3">
      <c r="A3" t="str">
        <f>IFERROR(__xludf.DUMMYFUNCTION("""COMPUTED_VALUE"""),"Hlavní město Praha")</f>
        <v>Hlavní město Praha</v>
      </c>
    </row>
    <row r="4">
      <c r="A4" t="str">
        <f>IFERROR(__xludf.DUMMYFUNCTION("""COMPUTED_VALUE"""),"Středočeský kraj")</f>
        <v>Středočeský kraj</v>
      </c>
    </row>
    <row r="5">
      <c r="A5" t="str">
        <f>IFERROR(__xludf.DUMMYFUNCTION("""COMPUTED_VALUE"""),"Jihočeský kraj")</f>
        <v>Jihočeský kraj</v>
      </c>
    </row>
    <row r="6">
      <c r="A6" t="str">
        <f>IFERROR(__xludf.DUMMYFUNCTION("""COMPUTED_VALUE"""),"Plzeňský kraj")</f>
        <v>Plzeňský kraj</v>
      </c>
    </row>
    <row r="7">
      <c r="A7" t="str">
        <f>IFERROR(__xludf.DUMMYFUNCTION("""COMPUTED_VALUE"""),"Karlovarský kraj")</f>
        <v>Karlovarský kraj</v>
      </c>
    </row>
    <row r="8">
      <c r="A8" t="str">
        <f>IFERROR(__xludf.DUMMYFUNCTION("""COMPUTED_VALUE"""),"Ústecký kraj")</f>
        <v>Ústecký kraj</v>
      </c>
    </row>
    <row r="9">
      <c r="A9" t="str">
        <f>IFERROR(__xludf.DUMMYFUNCTION("""COMPUTED_VALUE"""),"Liberecký kraj")</f>
        <v>Liberecký kraj</v>
      </c>
    </row>
    <row r="10">
      <c r="A10" t="str">
        <f>IFERROR(__xludf.DUMMYFUNCTION("""COMPUTED_VALUE"""),"Královéhradecký kraj")</f>
        <v>Královéhradecký kraj</v>
      </c>
    </row>
    <row r="11">
      <c r="A11" t="str">
        <f>IFERROR(__xludf.DUMMYFUNCTION("""COMPUTED_VALUE"""),"Pardubický kraj")</f>
        <v>Pardubický kraj</v>
      </c>
    </row>
    <row r="12">
      <c r="A12" t="str">
        <f>IFERROR(__xludf.DUMMYFUNCTION("""COMPUTED_VALUE"""),"Kraj Vysočina")</f>
        <v>Kraj Vysočina</v>
      </c>
    </row>
    <row r="13">
      <c r="A13" t="str">
        <f>IFERROR(__xludf.DUMMYFUNCTION("""COMPUTED_VALUE"""),"Jihomoravský kraj")</f>
        <v>Jihomoravský kraj</v>
      </c>
    </row>
    <row r="14">
      <c r="A14" t="str">
        <f>IFERROR(__xludf.DUMMYFUNCTION("""COMPUTED_VALUE"""),"Olomoucký kraj")</f>
        <v>Olomoucký kraj</v>
      </c>
    </row>
    <row r="15">
      <c r="A15" t="str">
        <f>IFERROR(__xludf.DUMMYFUNCTION("""COMPUTED_VALUE"""),"Zlínský kraj")</f>
        <v>Zlínský kraj</v>
      </c>
    </row>
    <row r="16">
      <c r="A16" t="str">
        <f>IFERROR(__xludf.DUMMYFUNCTION("""COMPUTED_VALUE"""),"Moravskoslezský kraj")</f>
        <v>Moravskoslezský kraj</v>
      </c>
    </row>
    <row r="17">
      <c r="A17" t="str">
        <f>IFERROR(__xludf.DUMMYFUNCTION("""COMPUTED_VALUE"""),"")</f>
        <v/>
      </c>
    </row>
    <row r="18">
      <c r="A18" t="str">
        <f>IFERROR(__xludf.DUMMYFUNCTION("""COMPUTED_VALUE"""),"")</f>
        <v/>
      </c>
    </row>
    <row r="19">
      <c r="A19" t="str">
        <f>IFERROR(__xludf.DUMMYFUNCTION("""COMPUTED_VALUE"""),"")</f>
        <v/>
      </c>
    </row>
    <row r="20">
      <c r="A20" t="str">
        <f>IFERROR(__xludf.DUMMYFUNCTION("""COMPUTED_VALUE"""),"")</f>
        <v/>
      </c>
    </row>
    <row r="21">
      <c r="A21" t="str">
        <f>IFERROR(__xludf.DUMMYFUNCTION("""COMPUTED_VALUE"""),"")</f>
        <v/>
      </c>
    </row>
    <row r="22">
      <c r="A22" t="str">
        <f>IFERROR(__xludf.DUMMYFUNCTION("""COMPUTED_VALUE"""),"")</f>
        <v/>
      </c>
    </row>
    <row r="23">
      <c r="A23" t="str">
        <f>IFERROR(__xludf.DUMMYFUNCTION("""COMPUTED_VALUE"""),"")</f>
        <v/>
      </c>
    </row>
    <row r="24">
      <c r="A24" t="str">
        <f>IFERROR(__xludf.DUMMYFUNCTION("""COMPUTED_VALUE"""),"")</f>
        <v/>
      </c>
    </row>
    <row r="25">
      <c r="A25" t="str">
        <f>IFERROR(__xludf.DUMMYFUNCTION("""COMPUTED_VALUE"""),"")</f>
        <v/>
      </c>
    </row>
    <row r="26">
      <c r="A26" t="str">
        <f>IFERROR(__xludf.DUMMYFUNCTION("""COMPUTED_VALUE"""),"")</f>
        <v/>
      </c>
    </row>
    <row r="27">
      <c r="A27" t="str">
        <f>IFERROR(__xludf.DUMMYFUNCTION("""COMPUTED_VALUE"""),"")</f>
        <v/>
      </c>
    </row>
    <row r="28">
      <c r="A28" t="str">
        <f>IFERROR(__xludf.DUMMYFUNCTION("""COMPUTED_VALUE"""),"")</f>
        <v/>
      </c>
    </row>
    <row r="29">
      <c r="A29" t="str">
        <f>IFERROR(__xludf.DUMMYFUNCTION("""COMPUTED_VALUE"""),"")</f>
        <v/>
      </c>
    </row>
    <row r="30">
      <c r="A30" t="str">
        <f>IFERROR(__xludf.DUMMYFUNCTION("""COMPUTED_VALUE"""),"")</f>
        <v/>
      </c>
    </row>
    <row r="31">
      <c r="A31" t="str">
        <f>IFERROR(__xludf.DUMMYFUNCTION("""COMPUTED_VALUE"""),"")</f>
        <v/>
      </c>
    </row>
    <row r="32">
      <c r="A32" t="str">
        <f>IFERROR(__xludf.DUMMYFUNCTION("""COMPUTED_VALUE"""),"")</f>
        <v/>
      </c>
    </row>
    <row r="33">
      <c r="A33" t="str">
        <f>IFERROR(__xludf.DUMMYFUNCTION("""COMPUTED_VALUE"""),"")</f>
        <v/>
      </c>
    </row>
    <row r="34">
      <c r="A34" t="str">
        <f>IFERROR(__xludf.DUMMYFUNCTION("""COMPUTED_VALUE"""),"")</f>
        <v/>
      </c>
    </row>
    <row r="35">
      <c r="A35" t="str">
        <f>IFERROR(__xludf.DUMMYFUNCTION("""COMPUTED_VALUE"""),"")</f>
        <v/>
      </c>
    </row>
    <row r="36">
      <c r="A36" t="str">
        <f>IFERROR(__xludf.DUMMYFUNCTION("""COMPUTED_VALUE"""),"")</f>
        <v/>
      </c>
    </row>
    <row r="37">
      <c r="A37" t="str">
        <f>IFERROR(__xludf.DUMMYFUNCTION("""COMPUTED_VALUE"""),"")</f>
        <v/>
      </c>
    </row>
    <row r="38">
      <c r="A38" t="str">
        <f>IFERROR(__xludf.DUMMYFUNCTION("""COMPUTED_VALUE"""),"")</f>
        <v/>
      </c>
    </row>
    <row r="39">
      <c r="A39" t="str">
        <f>IFERROR(__xludf.DUMMYFUNCTION("""COMPUTED_VALUE"""),"")</f>
        <v/>
      </c>
    </row>
    <row r="40">
      <c r="A40" t="str">
        <f>IFERROR(__xludf.DUMMYFUNCTION("""COMPUTED_VALUE"""),"")</f>
        <v/>
      </c>
    </row>
    <row r="41">
      <c r="A41" t="str">
        <f>IFERROR(__xludf.DUMMYFUNCTION("""COMPUTED_VALUE"""),"")</f>
        <v/>
      </c>
    </row>
    <row r="42">
      <c r="A42" t="str">
        <f>IFERROR(__xludf.DUMMYFUNCTION("""COMPUTED_VALUE"""),"")</f>
        <v/>
      </c>
    </row>
    <row r="43">
      <c r="A43" t="str">
        <f>IFERROR(__xludf.DUMMYFUNCTION("""COMPUTED_VALUE"""),"")</f>
        <v/>
      </c>
    </row>
    <row r="44">
      <c r="A44" t="str">
        <f>IFERROR(__xludf.DUMMYFUNCTION("""COMPUTED_VALUE"""),"")</f>
        <v/>
      </c>
    </row>
    <row r="45">
      <c r="A45" t="str">
        <f>IFERROR(__xludf.DUMMYFUNCTION("""COMPUTED_VALUE"""),"")</f>
        <v/>
      </c>
    </row>
    <row r="46">
      <c r="A46" t="str">
        <f>IFERROR(__xludf.DUMMYFUNCTION("""COMPUTED_VALUE"""),"")</f>
        <v/>
      </c>
    </row>
    <row r="47">
      <c r="A47" t="str">
        <f>IFERROR(__xludf.DUMMYFUNCTION("""COMPUTED_VALUE"""),"")</f>
        <v/>
      </c>
    </row>
    <row r="48">
      <c r="A48" t="str">
        <f>IFERROR(__xludf.DUMMYFUNCTION("""COMPUTED_VALUE"""),"")</f>
        <v/>
      </c>
    </row>
    <row r="49">
      <c r="A49" t="str">
        <f>IFERROR(__xludf.DUMMYFUNCTION("""COMPUTED_VALUE"""),"")</f>
        <v/>
      </c>
    </row>
    <row r="50">
      <c r="A50" t="str">
        <f>IFERROR(__xludf.DUMMYFUNCTION("""COMPUTED_VALUE"""),"")</f>
        <v/>
      </c>
    </row>
    <row r="51">
      <c r="A51" t="str">
        <f>IFERROR(__xludf.DUMMYFUNCTION("""COMPUTED_VALUE"""),"")</f>
        <v/>
      </c>
    </row>
    <row r="52">
      <c r="A52" t="str">
        <f>IFERROR(__xludf.DUMMYFUNCTION("""COMPUTED_VALUE"""),"")</f>
        <v/>
      </c>
    </row>
    <row r="53">
      <c r="A53" t="str">
        <f>IFERROR(__xludf.DUMMYFUNCTION("""COMPUTED_VALUE"""),"")</f>
        <v/>
      </c>
    </row>
    <row r="54">
      <c r="A54" t="str">
        <f>IFERROR(__xludf.DUMMYFUNCTION("""COMPUTED_VALUE"""),"")</f>
        <v/>
      </c>
    </row>
    <row r="55">
      <c r="A55" t="str">
        <f>IFERROR(__xludf.DUMMYFUNCTION("""COMPUTED_VALUE"""),"")</f>
        <v/>
      </c>
    </row>
    <row r="56">
      <c r="A56" t="str">
        <f>IFERROR(__xludf.DUMMYFUNCTION("""COMPUTED_VALUE"""),"")</f>
        <v/>
      </c>
    </row>
    <row r="57">
      <c r="A57" t="str">
        <f>IFERROR(__xludf.DUMMYFUNCTION("""COMPUTED_VALUE"""),"")</f>
        <v/>
      </c>
    </row>
    <row r="58">
      <c r="A58" t="str">
        <f>IFERROR(__xludf.DUMMYFUNCTION("""COMPUTED_VALUE"""),"")</f>
        <v/>
      </c>
    </row>
    <row r="59">
      <c r="A59" t="str">
        <f>IFERROR(__xludf.DUMMYFUNCTION("""COMPUTED_VALUE"""),"")</f>
        <v/>
      </c>
    </row>
    <row r="60">
      <c r="A60" t="str">
        <f>IFERROR(__xludf.DUMMYFUNCTION("""COMPUTED_VALUE"""),"")</f>
        <v/>
      </c>
    </row>
    <row r="61">
      <c r="A61" t="str">
        <f>IFERROR(__xludf.DUMMYFUNCTION("""COMPUTED_VALUE"""),"")</f>
        <v/>
      </c>
    </row>
    <row r="62">
      <c r="A62" t="str">
        <f>IFERROR(__xludf.DUMMYFUNCTION("""COMPUTED_VALUE"""),"")</f>
        <v/>
      </c>
    </row>
    <row r="63">
      <c r="A63" t="str">
        <f>IFERROR(__xludf.DUMMYFUNCTION("""COMPUTED_VALUE"""),"")</f>
        <v/>
      </c>
    </row>
    <row r="64">
      <c r="A64" t="str">
        <f>IFERROR(__xludf.DUMMYFUNCTION("""COMPUTED_VALUE"""),"")</f>
        <v/>
      </c>
    </row>
    <row r="65">
      <c r="A65" t="str">
        <f>IFERROR(__xludf.DUMMYFUNCTION("""COMPUTED_VALUE"""),"")</f>
        <v/>
      </c>
    </row>
    <row r="66">
      <c r="A66" t="str">
        <f>IFERROR(__xludf.DUMMYFUNCTION("""COMPUTED_VALUE"""),"")</f>
        <v/>
      </c>
    </row>
    <row r="67">
      <c r="A67" t="str">
        <f>IFERROR(__xludf.DUMMYFUNCTION("""COMPUTED_VALUE"""),"")</f>
        <v/>
      </c>
    </row>
    <row r="68">
      <c r="A68" t="str">
        <f>IFERROR(__xludf.DUMMYFUNCTION("""COMPUTED_VALUE"""),"")</f>
        <v/>
      </c>
    </row>
    <row r="69">
      <c r="A69" t="str">
        <f>IFERROR(__xludf.DUMMYFUNCTION("""COMPUTED_VALUE"""),"")</f>
        <v/>
      </c>
    </row>
    <row r="70">
      <c r="A70" t="str">
        <f>IFERROR(__xludf.DUMMYFUNCTION("""COMPUTED_VALUE"""),"")</f>
        <v/>
      </c>
    </row>
    <row r="71">
      <c r="A71" t="str">
        <f>IFERROR(__xludf.DUMMYFUNCTION("""COMPUTED_VALUE"""),"")</f>
        <v/>
      </c>
    </row>
    <row r="72">
      <c r="A72" t="str">
        <f>IFERROR(__xludf.DUMMYFUNCTION("""COMPUTED_VALUE"""),"")</f>
        <v/>
      </c>
    </row>
    <row r="73">
      <c r="A73" t="str">
        <f>IFERROR(__xludf.DUMMYFUNCTION("""COMPUTED_VALUE"""),"")</f>
        <v/>
      </c>
    </row>
    <row r="74">
      <c r="A74" t="str">
        <f>IFERROR(__xludf.DUMMYFUNCTION("""COMPUTED_VALUE"""),"")</f>
        <v/>
      </c>
    </row>
    <row r="75">
      <c r="A75" t="str">
        <f>IFERROR(__xludf.DUMMYFUNCTION("""COMPUTED_VALUE"""),"")</f>
        <v/>
      </c>
    </row>
    <row r="76">
      <c r="A76" t="str">
        <f>IFERROR(__xludf.DUMMYFUNCTION("""COMPUTED_VALUE"""),"")</f>
        <v/>
      </c>
    </row>
    <row r="77">
      <c r="A77" t="str">
        <f>IFERROR(__xludf.DUMMYFUNCTION("""COMPUTED_VALUE"""),"")</f>
        <v/>
      </c>
    </row>
    <row r="78">
      <c r="A78" t="str">
        <f>IFERROR(__xludf.DUMMYFUNCTION("""COMPUTED_VALUE"""),"")</f>
        <v/>
      </c>
    </row>
    <row r="79">
      <c r="A79" t="str">
        <f>IFERROR(__xludf.DUMMYFUNCTION("""COMPUTED_VALUE"""),"")</f>
        <v/>
      </c>
    </row>
    <row r="80">
      <c r="A80" t="str">
        <f>IFERROR(__xludf.DUMMYFUNCTION("""COMPUTED_VALUE"""),"")</f>
        <v/>
      </c>
    </row>
    <row r="81">
      <c r="A81" t="str">
        <f>IFERROR(__xludf.DUMMYFUNCTION("""COMPUTED_VALUE"""),"")</f>
        <v/>
      </c>
    </row>
    <row r="82">
      <c r="A82" t="str">
        <f>IFERROR(__xludf.DUMMYFUNCTION("""COMPUTED_VALUE"""),"")</f>
        <v/>
      </c>
    </row>
    <row r="83">
      <c r="A83" t="str">
        <f>IFERROR(__xludf.DUMMYFUNCTION("""COMPUTED_VALUE"""),"")</f>
        <v/>
      </c>
    </row>
    <row r="84">
      <c r="A84" t="str">
        <f>IFERROR(__xludf.DUMMYFUNCTION("""COMPUTED_VALUE"""),"")</f>
        <v/>
      </c>
    </row>
    <row r="85">
      <c r="A85" t="str">
        <f>IFERROR(__xludf.DUMMYFUNCTION("""COMPUTED_VALUE"""),"")</f>
        <v/>
      </c>
    </row>
    <row r="86">
      <c r="A86" t="str">
        <f>IFERROR(__xludf.DUMMYFUNCTION("""COMPUTED_VALUE"""),"")</f>
        <v/>
      </c>
    </row>
    <row r="87">
      <c r="A87" t="str">
        <f>IFERROR(__xludf.DUMMYFUNCTION("""COMPUTED_VALUE"""),"")</f>
        <v/>
      </c>
    </row>
    <row r="88">
      <c r="A88" t="str">
        <f>IFERROR(__xludf.DUMMYFUNCTION("""COMPUTED_VALUE"""),"")</f>
        <v/>
      </c>
    </row>
    <row r="89">
      <c r="A89" t="str">
        <f>IFERROR(__xludf.DUMMYFUNCTION("""COMPUTED_VALUE"""),"")</f>
        <v/>
      </c>
    </row>
    <row r="90">
      <c r="A90" t="str">
        <f>IFERROR(__xludf.DUMMYFUNCTION("""COMPUTED_VALUE"""),"")</f>
        <v/>
      </c>
    </row>
    <row r="91">
      <c r="A91" t="str">
        <f>IFERROR(__xludf.DUMMYFUNCTION("""COMPUTED_VALUE"""),"")</f>
        <v/>
      </c>
    </row>
    <row r="92">
      <c r="A92" t="str">
        <f>IFERROR(__xludf.DUMMYFUNCTION("""COMPUTED_VALUE"""),"")</f>
        <v/>
      </c>
    </row>
    <row r="93">
      <c r="A93" t="str">
        <f>IFERROR(__xludf.DUMMYFUNCTION("""COMPUTED_VALUE"""),"")</f>
        <v/>
      </c>
    </row>
    <row r="94">
      <c r="A94" t="str">
        <f>IFERROR(__xludf.DUMMYFUNCTION("""COMPUTED_VALUE"""),"")</f>
        <v/>
      </c>
    </row>
    <row r="95">
      <c r="A95" t="str">
        <f>IFERROR(__xludf.DUMMYFUNCTION("""COMPUTED_VALUE"""),"")</f>
        <v/>
      </c>
    </row>
    <row r="96">
      <c r="A96" t="str">
        <f>IFERROR(__xludf.DUMMYFUNCTION("""COMPUTED_VALUE"""),"")</f>
        <v/>
      </c>
    </row>
    <row r="97">
      <c r="A97" t="str">
        <f>IFERROR(__xludf.DUMMYFUNCTION("""COMPUTED_VALUE"""),"")</f>
        <v/>
      </c>
    </row>
    <row r="98">
      <c r="A98" t="str">
        <f>IFERROR(__xludf.DUMMYFUNCTION("""COMPUTED_VALUE"""),"")</f>
        <v/>
      </c>
    </row>
    <row r="99">
      <c r="A99" t="str">
        <f>IFERROR(__xludf.DUMMYFUNCTION("""COMPUTED_VALUE"""),"")</f>
        <v/>
      </c>
    </row>
    <row r="100">
      <c r="A100" t="str">
        <f>IFERROR(__xludf.DUMMYFUNCTION("""COMPUTED_VALUE"""),"")</f>
        <v/>
      </c>
    </row>
    <row r="101">
      <c r="A101" t="str">
        <f>IFERROR(__xludf.DUMMYFUNCTION("""COMPUTED_VALUE"""),"")</f>
        <v/>
      </c>
    </row>
    <row r="102">
      <c r="A102" t="str">
        <f>IFERROR(__xludf.DUMMYFUNCTION("""COMPUTED_VALUE"""),"")</f>
        <v/>
      </c>
    </row>
    <row r="103">
      <c r="A103" t="str">
        <f>IFERROR(__xludf.DUMMYFUNCTION("""COMPUTED_VALUE"""),"")</f>
        <v/>
      </c>
    </row>
    <row r="104">
      <c r="A104" t="str">
        <f>IFERROR(__xludf.DUMMYFUNCTION("""COMPUTED_VALUE"""),"")</f>
        <v/>
      </c>
    </row>
    <row r="105">
      <c r="A105" t="str">
        <f>IFERROR(__xludf.DUMMYFUNCTION("""COMPUTED_VALUE"""),"")</f>
        <v/>
      </c>
    </row>
    <row r="106">
      <c r="A106" t="str">
        <f>IFERROR(__xludf.DUMMYFUNCTION("""COMPUTED_VALUE"""),"")</f>
        <v/>
      </c>
    </row>
    <row r="107">
      <c r="A107" t="str">
        <f>IFERROR(__xludf.DUMMYFUNCTION("""COMPUTED_VALUE"""),"")</f>
        <v/>
      </c>
    </row>
    <row r="108">
      <c r="A108" t="str">
        <f>IFERROR(__xludf.DUMMYFUNCTION("""COMPUTED_VALUE"""),"")</f>
        <v/>
      </c>
    </row>
    <row r="109">
      <c r="A109" t="str">
        <f>IFERROR(__xludf.DUMMYFUNCTION("""COMPUTED_VALUE"""),"")</f>
        <v/>
      </c>
    </row>
    <row r="110">
      <c r="A110" t="str">
        <f>IFERROR(__xludf.DUMMYFUNCTION("""COMPUTED_VALUE"""),"")</f>
        <v/>
      </c>
    </row>
    <row r="111">
      <c r="A111" t="str">
        <f>IFERROR(__xludf.DUMMYFUNCTION("""COMPUTED_VALUE"""),"")</f>
        <v/>
      </c>
    </row>
    <row r="112">
      <c r="A112" t="str">
        <f>IFERROR(__xludf.DUMMYFUNCTION("""COMPUTED_VALUE"""),"")</f>
        <v/>
      </c>
    </row>
    <row r="113">
      <c r="A113" t="str">
        <f>IFERROR(__xludf.DUMMYFUNCTION("""COMPUTED_VALUE"""),"")</f>
        <v/>
      </c>
    </row>
    <row r="114">
      <c r="A114" t="str">
        <f>IFERROR(__xludf.DUMMYFUNCTION("""COMPUTED_VALUE"""),"")</f>
        <v/>
      </c>
    </row>
    <row r="115">
      <c r="A115" t="str">
        <f>IFERROR(__xludf.DUMMYFUNCTION("""COMPUTED_VALUE"""),"")</f>
        <v/>
      </c>
    </row>
    <row r="116">
      <c r="A116" t="str">
        <f>IFERROR(__xludf.DUMMYFUNCTION("""COMPUTED_VALUE"""),"")</f>
        <v/>
      </c>
    </row>
    <row r="117">
      <c r="A117" t="str">
        <f>IFERROR(__xludf.DUMMYFUNCTION("""COMPUTED_VALUE"""),"")</f>
        <v/>
      </c>
    </row>
    <row r="118">
      <c r="A118" t="str">
        <f>IFERROR(__xludf.DUMMYFUNCTION("""COMPUTED_VALUE"""),"")</f>
        <v/>
      </c>
    </row>
    <row r="119">
      <c r="A119" t="str">
        <f>IFERROR(__xludf.DUMMYFUNCTION("""COMPUTED_VALUE"""),"")</f>
        <v/>
      </c>
    </row>
    <row r="120">
      <c r="A120" t="str">
        <f>IFERROR(__xludf.DUMMYFUNCTION("""COMPUTED_VALUE"""),"")</f>
        <v/>
      </c>
    </row>
    <row r="121">
      <c r="A121" t="str">
        <f>IFERROR(__xludf.DUMMYFUNCTION("""COMPUTED_VALUE"""),"")</f>
        <v/>
      </c>
    </row>
    <row r="122">
      <c r="A122" t="str">
        <f>IFERROR(__xludf.DUMMYFUNCTION("""COMPUTED_VALUE"""),"")</f>
        <v/>
      </c>
    </row>
    <row r="123">
      <c r="A123" t="str">
        <f>IFERROR(__xludf.DUMMYFUNCTION("""COMPUTED_VALUE"""),"")</f>
        <v/>
      </c>
    </row>
    <row r="124">
      <c r="A124" t="str">
        <f>IFERROR(__xludf.DUMMYFUNCTION("""COMPUTED_VALUE"""),"")</f>
        <v/>
      </c>
    </row>
    <row r="125">
      <c r="A125" t="str">
        <f>IFERROR(__xludf.DUMMYFUNCTION("""COMPUTED_VALUE"""),"")</f>
        <v/>
      </c>
    </row>
    <row r="126">
      <c r="A126" t="str">
        <f>IFERROR(__xludf.DUMMYFUNCTION("""COMPUTED_VALUE"""),"")</f>
        <v/>
      </c>
    </row>
    <row r="127">
      <c r="A127" t="str">
        <f>IFERROR(__xludf.DUMMYFUNCTION("""COMPUTED_VALUE"""),"")</f>
        <v/>
      </c>
    </row>
    <row r="128">
      <c r="A128" t="str">
        <f>IFERROR(__xludf.DUMMYFUNCTION("""COMPUTED_VALUE"""),"")</f>
        <v/>
      </c>
    </row>
    <row r="129">
      <c r="A129" t="str">
        <f>IFERROR(__xludf.DUMMYFUNCTION("""COMPUTED_VALUE"""),"")</f>
        <v/>
      </c>
    </row>
    <row r="130">
      <c r="A130" t="str">
        <f>IFERROR(__xludf.DUMMYFUNCTION("""COMPUTED_VALUE"""),"")</f>
        <v/>
      </c>
    </row>
    <row r="131">
      <c r="A131" t="str">
        <f>IFERROR(__xludf.DUMMYFUNCTION("""COMPUTED_VALUE"""),"")</f>
        <v/>
      </c>
    </row>
    <row r="132">
      <c r="A132" t="str">
        <f>IFERROR(__xludf.DUMMYFUNCTION("""COMPUTED_VALUE"""),"")</f>
        <v/>
      </c>
    </row>
    <row r="133">
      <c r="A133" t="str">
        <f>IFERROR(__xludf.DUMMYFUNCTION("""COMPUTED_VALUE"""),"")</f>
        <v/>
      </c>
    </row>
    <row r="134">
      <c r="A134" t="str">
        <f>IFERROR(__xludf.DUMMYFUNCTION("""COMPUTED_VALUE"""),"")</f>
        <v/>
      </c>
    </row>
    <row r="135">
      <c r="A135" t="str">
        <f>IFERROR(__xludf.DUMMYFUNCTION("""COMPUTED_VALUE"""),"")</f>
        <v/>
      </c>
    </row>
    <row r="136">
      <c r="A136" t="str">
        <f>IFERROR(__xludf.DUMMYFUNCTION("""COMPUTED_VALUE"""),"")</f>
        <v/>
      </c>
    </row>
    <row r="137">
      <c r="A137" t="str">
        <f>IFERROR(__xludf.DUMMYFUNCTION("""COMPUTED_VALUE"""),"")</f>
        <v/>
      </c>
    </row>
    <row r="138">
      <c r="A138" t="str">
        <f>IFERROR(__xludf.DUMMYFUNCTION("""COMPUTED_VALUE"""),"")</f>
        <v/>
      </c>
    </row>
    <row r="139">
      <c r="A139" t="str">
        <f>IFERROR(__xludf.DUMMYFUNCTION("""COMPUTED_VALUE"""),"")</f>
        <v/>
      </c>
    </row>
    <row r="140">
      <c r="A140" t="str">
        <f>IFERROR(__xludf.DUMMYFUNCTION("""COMPUTED_VALUE"""),"")</f>
        <v/>
      </c>
    </row>
    <row r="141">
      <c r="A141" t="str">
        <f>IFERROR(__xludf.DUMMYFUNCTION("""COMPUTED_VALUE"""),"")</f>
        <v/>
      </c>
    </row>
    <row r="142">
      <c r="A142" t="str">
        <f>IFERROR(__xludf.DUMMYFUNCTION("""COMPUTED_VALUE"""),"")</f>
        <v/>
      </c>
    </row>
    <row r="143">
      <c r="A143" t="str">
        <f>IFERROR(__xludf.DUMMYFUNCTION("""COMPUTED_VALUE"""),"")</f>
        <v/>
      </c>
    </row>
    <row r="144">
      <c r="A144" t="str">
        <f>IFERROR(__xludf.DUMMYFUNCTION("""COMPUTED_VALUE"""),"")</f>
        <v/>
      </c>
    </row>
    <row r="145">
      <c r="A145" t="str">
        <f>IFERROR(__xludf.DUMMYFUNCTION("""COMPUTED_VALUE"""),"")</f>
        <v/>
      </c>
    </row>
    <row r="146">
      <c r="A146" t="str">
        <f>IFERROR(__xludf.DUMMYFUNCTION("""COMPUTED_VALUE"""),"")</f>
        <v/>
      </c>
    </row>
    <row r="147">
      <c r="A147" t="str">
        <f>IFERROR(__xludf.DUMMYFUNCTION("""COMPUTED_VALUE"""),"")</f>
        <v/>
      </c>
    </row>
    <row r="148">
      <c r="A148" t="str">
        <f>IFERROR(__xludf.DUMMYFUNCTION("""COMPUTED_VALUE"""),"")</f>
        <v/>
      </c>
    </row>
    <row r="149">
      <c r="A149" t="str">
        <f>IFERROR(__xludf.DUMMYFUNCTION("""COMPUTED_VALUE"""),"")</f>
        <v/>
      </c>
    </row>
    <row r="150">
      <c r="A150" t="str">
        <f>IFERROR(__xludf.DUMMYFUNCTION("""COMPUTED_VALUE"""),"")</f>
        <v/>
      </c>
    </row>
    <row r="151">
      <c r="A151" t="str">
        <f>IFERROR(__xludf.DUMMYFUNCTION("""COMPUTED_VALUE"""),"")</f>
        <v/>
      </c>
    </row>
    <row r="152">
      <c r="A152" t="str">
        <f>IFERROR(__xludf.DUMMYFUNCTION("""COMPUTED_VALUE"""),"")</f>
        <v/>
      </c>
    </row>
    <row r="153">
      <c r="A153" t="str">
        <f>IFERROR(__xludf.DUMMYFUNCTION("""COMPUTED_VALUE"""),"")</f>
        <v/>
      </c>
    </row>
    <row r="154">
      <c r="A154" t="str">
        <f>IFERROR(__xludf.DUMMYFUNCTION("""COMPUTED_VALUE"""),"")</f>
        <v/>
      </c>
    </row>
    <row r="155">
      <c r="A155" t="str">
        <f>IFERROR(__xludf.DUMMYFUNCTION("""COMPUTED_VALUE"""),"")</f>
        <v/>
      </c>
    </row>
    <row r="156">
      <c r="A156" t="str">
        <f>IFERROR(__xludf.DUMMYFUNCTION("""COMPUTED_VALUE"""),"")</f>
        <v/>
      </c>
    </row>
    <row r="157">
      <c r="A157" t="str">
        <f>IFERROR(__xludf.DUMMYFUNCTION("""COMPUTED_VALUE"""),"")</f>
        <v/>
      </c>
    </row>
    <row r="158">
      <c r="A158" t="str">
        <f>IFERROR(__xludf.DUMMYFUNCTION("""COMPUTED_VALUE"""),"")</f>
        <v/>
      </c>
    </row>
    <row r="159">
      <c r="A159" t="str">
        <f>IFERROR(__xludf.DUMMYFUNCTION("""COMPUTED_VALUE"""),"")</f>
        <v/>
      </c>
    </row>
    <row r="160">
      <c r="A160" t="str">
        <f>IFERROR(__xludf.DUMMYFUNCTION("""COMPUTED_VALUE"""),"")</f>
        <v/>
      </c>
    </row>
    <row r="161">
      <c r="A161" t="str">
        <f>IFERROR(__xludf.DUMMYFUNCTION("""COMPUTED_VALUE"""),"")</f>
        <v/>
      </c>
    </row>
    <row r="162">
      <c r="A162" t="str">
        <f>IFERROR(__xludf.DUMMYFUNCTION("""COMPUTED_VALUE"""),"")</f>
        <v/>
      </c>
    </row>
    <row r="163">
      <c r="A163" t="str">
        <f>IFERROR(__xludf.DUMMYFUNCTION("""COMPUTED_VALUE"""),"")</f>
        <v/>
      </c>
    </row>
    <row r="164">
      <c r="A164" t="str">
        <f>IFERROR(__xludf.DUMMYFUNCTION("""COMPUTED_VALUE"""),"")</f>
        <v/>
      </c>
    </row>
    <row r="165">
      <c r="A165" t="str">
        <f>IFERROR(__xludf.DUMMYFUNCTION("""COMPUTED_VALUE"""),"")</f>
        <v/>
      </c>
    </row>
    <row r="166">
      <c r="A166" t="str">
        <f>IFERROR(__xludf.DUMMYFUNCTION("""COMPUTED_VALUE"""),"")</f>
        <v/>
      </c>
    </row>
    <row r="167">
      <c r="A167" t="str">
        <f>IFERROR(__xludf.DUMMYFUNCTION("""COMPUTED_VALUE"""),"")</f>
        <v/>
      </c>
    </row>
    <row r="168">
      <c r="A168" t="str">
        <f>IFERROR(__xludf.DUMMYFUNCTION("""COMPUTED_VALUE"""),"")</f>
        <v/>
      </c>
    </row>
    <row r="169">
      <c r="A169" t="str">
        <f>IFERROR(__xludf.DUMMYFUNCTION("""COMPUTED_VALUE"""),"")</f>
        <v/>
      </c>
    </row>
    <row r="170">
      <c r="A170" t="str">
        <f>IFERROR(__xludf.DUMMYFUNCTION("""COMPUTED_VALUE"""),"")</f>
        <v/>
      </c>
    </row>
    <row r="171">
      <c r="A171" t="str">
        <f>IFERROR(__xludf.DUMMYFUNCTION("""COMPUTED_VALUE"""),"")</f>
        <v/>
      </c>
    </row>
    <row r="172">
      <c r="A172" t="str">
        <f>IFERROR(__xludf.DUMMYFUNCTION("""COMPUTED_VALUE"""),"")</f>
        <v/>
      </c>
    </row>
    <row r="173">
      <c r="A173" t="str">
        <f>IFERROR(__xludf.DUMMYFUNCTION("""COMPUTED_VALUE"""),"")</f>
        <v/>
      </c>
    </row>
    <row r="174">
      <c r="A174" t="str">
        <f>IFERROR(__xludf.DUMMYFUNCTION("""COMPUTED_VALUE"""),"")</f>
        <v/>
      </c>
    </row>
    <row r="175">
      <c r="A175" t="str">
        <f>IFERROR(__xludf.DUMMYFUNCTION("""COMPUTED_VALUE"""),"")</f>
        <v/>
      </c>
    </row>
    <row r="176">
      <c r="A176" t="str">
        <f>IFERROR(__xludf.DUMMYFUNCTION("""COMPUTED_VALUE"""),"")</f>
        <v/>
      </c>
    </row>
    <row r="177">
      <c r="A177" t="str">
        <f>IFERROR(__xludf.DUMMYFUNCTION("""COMPUTED_VALUE"""),"")</f>
        <v/>
      </c>
    </row>
    <row r="178">
      <c r="A178" t="str">
        <f>IFERROR(__xludf.DUMMYFUNCTION("""COMPUTED_VALUE"""),"")</f>
        <v/>
      </c>
    </row>
    <row r="179">
      <c r="A179" t="str">
        <f>IFERROR(__xludf.DUMMYFUNCTION("""COMPUTED_VALUE"""),"")</f>
        <v/>
      </c>
    </row>
    <row r="180">
      <c r="A180" t="str">
        <f>IFERROR(__xludf.DUMMYFUNCTION("""COMPUTED_VALUE"""),"")</f>
        <v/>
      </c>
    </row>
    <row r="181">
      <c r="A181" t="str">
        <f>IFERROR(__xludf.DUMMYFUNCTION("""COMPUTED_VALUE"""),"")</f>
        <v/>
      </c>
    </row>
    <row r="182">
      <c r="A182" t="str">
        <f>IFERROR(__xludf.DUMMYFUNCTION("""COMPUTED_VALUE"""),"")</f>
        <v/>
      </c>
    </row>
    <row r="183">
      <c r="A183" t="str">
        <f>IFERROR(__xludf.DUMMYFUNCTION("""COMPUTED_VALUE"""),"")</f>
        <v/>
      </c>
    </row>
    <row r="184">
      <c r="A184" t="str">
        <f>IFERROR(__xludf.DUMMYFUNCTION("""COMPUTED_VALUE"""),"")</f>
        <v/>
      </c>
    </row>
    <row r="185">
      <c r="A185" t="str">
        <f>IFERROR(__xludf.DUMMYFUNCTION("""COMPUTED_VALUE"""),"")</f>
        <v/>
      </c>
    </row>
    <row r="186">
      <c r="A186" t="str">
        <f>IFERROR(__xludf.DUMMYFUNCTION("""COMPUTED_VALUE"""),"")</f>
        <v/>
      </c>
    </row>
    <row r="187">
      <c r="A187" t="str">
        <f>IFERROR(__xludf.DUMMYFUNCTION("""COMPUTED_VALUE"""),"")</f>
        <v/>
      </c>
    </row>
    <row r="188">
      <c r="A188" t="str">
        <f>IFERROR(__xludf.DUMMYFUNCTION("""COMPUTED_VALUE"""),"")</f>
        <v/>
      </c>
    </row>
    <row r="189">
      <c r="A189" t="str">
        <f>IFERROR(__xludf.DUMMYFUNCTION("""COMPUTED_VALUE"""),"")</f>
        <v/>
      </c>
    </row>
    <row r="190">
      <c r="A190" t="str">
        <f>IFERROR(__xludf.DUMMYFUNCTION("""COMPUTED_VALUE"""),"")</f>
        <v/>
      </c>
    </row>
    <row r="191">
      <c r="A191" t="str">
        <f>IFERROR(__xludf.DUMMYFUNCTION("""COMPUTED_VALUE"""),"")</f>
        <v/>
      </c>
    </row>
    <row r="192">
      <c r="A192" t="str">
        <f>IFERROR(__xludf.DUMMYFUNCTION("""COMPUTED_VALUE"""),"")</f>
        <v/>
      </c>
    </row>
    <row r="193">
      <c r="A193" t="str">
        <f>IFERROR(__xludf.DUMMYFUNCTION("""COMPUTED_VALUE"""),"")</f>
        <v/>
      </c>
    </row>
    <row r="194">
      <c r="A194" t="str">
        <f>IFERROR(__xludf.DUMMYFUNCTION("""COMPUTED_VALUE"""),"")</f>
        <v/>
      </c>
    </row>
    <row r="195">
      <c r="A195" t="str">
        <f>IFERROR(__xludf.DUMMYFUNCTION("""COMPUTED_VALUE"""),"")</f>
        <v/>
      </c>
    </row>
    <row r="196">
      <c r="A196" t="str">
        <f>IFERROR(__xludf.DUMMYFUNCTION("""COMPUTED_VALUE"""),"")</f>
        <v/>
      </c>
    </row>
    <row r="197">
      <c r="A197" t="str">
        <f>IFERROR(__xludf.DUMMYFUNCTION("""COMPUTED_VALUE"""),"")</f>
        <v/>
      </c>
    </row>
    <row r="198">
      <c r="A198" t="str">
        <f>IFERROR(__xludf.DUMMYFUNCTION("""COMPUTED_VALUE"""),"")</f>
        <v/>
      </c>
    </row>
    <row r="199">
      <c r="A199" t="str">
        <f>IFERROR(__xludf.DUMMYFUNCTION("""COMPUTED_VALUE"""),"")</f>
        <v/>
      </c>
    </row>
    <row r="200">
      <c r="A200" t="str">
        <f>IFERROR(__xludf.DUMMYFUNCTION("""COMPUTED_VALUE"""),"")</f>
        <v/>
      </c>
    </row>
    <row r="201">
      <c r="A201" t="str">
        <f>IFERROR(__xludf.DUMMYFUNCTION("""COMPUTED_VALUE"""),"")</f>
        <v/>
      </c>
    </row>
    <row r="202">
      <c r="A202" t="str">
        <f>IFERROR(__xludf.DUMMYFUNCTION("""COMPUTED_VALUE"""),"")</f>
        <v/>
      </c>
    </row>
    <row r="203">
      <c r="A203" t="str">
        <f>IFERROR(__xludf.DUMMYFUNCTION("""COMPUTED_VALUE"""),"")</f>
        <v/>
      </c>
    </row>
    <row r="204">
      <c r="A204" t="str">
        <f>IFERROR(__xludf.DUMMYFUNCTION("""COMPUTED_VALUE"""),"")</f>
        <v/>
      </c>
    </row>
    <row r="205">
      <c r="A205" t="str">
        <f>IFERROR(__xludf.DUMMYFUNCTION("""COMPUTED_VALUE"""),"")</f>
        <v/>
      </c>
    </row>
    <row r="206">
      <c r="A206" t="str">
        <f>IFERROR(__xludf.DUMMYFUNCTION("""COMPUTED_VALUE"""),"")</f>
        <v/>
      </c>
    </row>
    <row r="207">
      <c r="A207" t="str">
        <f>IFERROR(__xludf.DUMMYFUNCTION("""COMPUTED_VALUE"""),"")</f>
        <v/>
      </c>
    </row>
    <row r="208">
      <c r="A208" t="str">
        <f>IFERROR(__xludf.DUMMYFUNCTION("""COMPUTED_VALUE"""),"")</f>
        <v/>
      </c>
    </row>
    <row r="209">
      <c r="A209" t="str">
        <f>IFERROR(__xludf.DUMMYFUNCTION("""COMPUTED_VALUE"""),"")</f>
        <v/>
      </c>
    </row>
    <row r="210">
      <c r="A210" t="str">
        <f>IFERROR(__xludf.DUMMYFUNCTION("""COMPUTED_VALUE"""),"")</f>
        <v/>
      </c>
    </row>
    <row r="211">
      <c r="A211" t="str">
        <f>IFERROR(__xludf.DUMMYFUNCTION("""COMPUTED_VALUE"""),"")</f>
        <v/>
      </c>
    </row>
    <row r="212">
      <c r="A212" t="str">
        <f>IFERROR(__xludf.DUMMYFUNCTION("""COMPUTED_VALUE"""),"")</f>
        <v/>
      </c>
    </row>
    <row r="213">
      <c r="A213" t="str">
        <f>IFERROR(__xludf.DUMMYFUNCTION("""COMPUTED_VALUE"""),"")</f>
        <v/>
      </c>
    </row>
    <row r="214">
      <c r="A214" t="str">
        <f>IFERROR(__xludf.DUMMYFUNCTION("""COMPUTED_VALUE"""),"")</f>
        <v/>
      </c>
    </row>
    <row r="215">
      <c r="A215" t="str">
        <f>IFERROR(__xludf.DUMMYFUNCTION("""COMPUTED_VALUE"""),"")</f>
        <v/>
      </c>
    </row>
    <row r="216">
      <c r="A216" t="str">
        <f>IFERROR(__xludf.DUMMYFUNCTION("""COMPUTED_VALUE"""),"")</f>
        <v/>
      </c>
    </row>
    <row r="217">
      <c r="A217" t="str">
        <f>IFERROR(__xludf.DUMMYFUNCTION("""COMPUTED_VALUE"""),"")</f>
        <v/>
      </c>
    </row>
    <row r="218">
      <c r="A218" t="str">
        <f>IFERROR(__xludf.DUMMYFUNCTION("""COMPUTED_VALUE"""),"")</f>
        <v/>
      </c>
    </row>
    <row r="219">
      <c r="A219" t="str">
        <f>IFERROR(__xludf.DUMMYFUNCTION("""COMPUTED_VALUE"""),"")</f>
        <v/>
      </c>
    </row>
    <row r="220">
      <c r="A220" t="str">
        <f>IFERROR(__xludf.DUMMYFUNCTION("""COMPUTED_VALUE"""),"")</f>
        <v/>
      </c>
    </row>
    <row r="221">
      <c r="A221" t="str">
        <f>IFERROR(__xludf.DUMMYFUNCTION("""COMPUTED_VALUE"""),"")</f>
        <v/>
      </c>
    </row>
    <row r="222">
      <c r="A222" t="str">
        <f>IFERROR(__xludf.DUMMYFUNCTION("""COMPUTED_VALUE"""),"")</f>
        <v/>
      </c>
    </row>
    <row r="223">
      <c r="A223" t="str">
        <f>IFERROR(__xludf.DUMMYFUNCTION("""COMPUTED_VALUE"""),"")</f>
        <v/>
      </c>
    </row>
    <row r="224">
      <c r="A224" t="str">
        <f>IFERROR(__xludf.DUMMYFUNCTION("""COMPUTED_VALUE"""),"")</f>
        <v/>
      </c>
    </row>
    <row r="225">
      <c r="A225" t="str">
        <f>IFERROR(__xludf.DUMMYFUNCTION("""COMPUTED_VALUE"""),"")</f>
        <v/>
      </c>
    </row>
    <row r="226">
      <c r="A226" t="str">
        <f>IFERROR(__xludf.DUMMYFUNCTION("""COMPUTED_VALUE"""),"")</f>
        <v/>
      </c>
    </row>
    <row r="227">
      <c r="A227" t="str">
        <f>IFERROR(__xludf.DUMMYFUNCTION("""COMPUTED_VALUE"""),"")</f>
        <v/>
      </c>
    </row>
    <row r="228">
      <c r="A228" t="str">
        <f>IFERROR(__xludf.DUMMYFUNCTION("""COMPUTED_VALUE"""),"")</f>
        <v/>
      </c>
    </row>
    <row r="229">
      <c r="A229" t="str">
        <f>IFERROR(__xludf.DUMMYFUNCTION("""COMPUTED_VALUE"""),"")</f>
        <v/>
      </c>
    </row>
    <row r="230">
      <c r="A230" t="str">
        <f>IFERROR(__xludf.DUMMYFUNCTION("""COMPUTED_VALUE"""),"")</f>
        <v/>
      </c>
    </row>
    <row r="231">
      <c r="A231" t="str">
        <f>IFERROR(__xludf.DUMMYFUNCTION("""COMPUTED_VALUE"""),"")</f>
        <v/>
      </c>
    </row>
    <row r="232">
      <c r="A232" t="str">
        <f>IFERROR(__xludf.DUMMYFUNCTION("""COMPUTED_VALUE"""),"")</f>
        <v/>
      </c>
    </row>
    <row r="233">
      <c r="A233" t="str">
        <f>IFERROR(__xludf.DUMMYFUNCTION("""COMPUTED_VALUE"""),"")</f>
        <v/>
      </c>
    </row>
    <row r="234">
      <c r="A234" t="str">
        <f>IFERROR(__xludf.DUMMYFUNCTION("""COMPUTED_VALUE"""),"")</f>
        <v/>
      </c>
    </row>
    <row r="235">
      <c r="A235" t="str">
        <f>IFERROR(__xludf.DUMMYFUNCTION("""COMPUTED_VALUE"""),"")</f>
        <v/>
      </c>
    </row>
    <row r="236">
      <c r="A236" t="str">
        <f>IFERROR(__xludf.DUMMYFUNCTION("""COMPUTED_VALUE"""),"")</f>
        <v/>
      </c>
    </row>
    <row r="237">
      <c r="A237" t="str">
        <f>IFERROR(__xludf.DUMMYFUNCTION("""COMPUTED_VALUE"""),"")</f>
        <v/>
      </c>
    </row>
    <row r="238">
      <c r="A238" t="str">
        <f>IFERROR(__xludf.DUMMYFUNCTION("""COMPUTED_VALUE"""),"")</f>
        <v/>
      </c>
    </row>
    <row r="239">
      <c r="A239" t="str">
        <f>IFERROR(__xludf.DUMMYFUNCTION("""COMPUTED_VALUE"""),"")</f>
        <v/>
      </c>
    </row>
    <row r="240">
      <c r="A240" t="str">
        <f>IFERROR(__xludf.DUMMYFUNCTION("""COMPUTED_VALUE"""),"")</f>
        <v/>
      </c>
    </row>
    <row r="241">
      <c r="A241" t="str">
        <f>IFERROR(__xludf.DUMMYFUNCTION("""COMPUTED_VALUE"""),"")</f>
        <v/>
      </c>
    </row>
    <row r="242">
      <c r="A242" t="str">
        <f>IFERROR(__xludf.DUMMYFUNCTION("""COMPUTED_VALUE"""),"")</f>
        <v/>
      </c>
    </row>
    <row r="243">
      <c r="A243" t="str">
        <f>IFERROR(__xludf.DUMMYFUNCTION("""COMPUTED_VALUE"""),"")</f>
        <v/>
      </c>
    </row>
    <row r="244">
      <c r="A244" t="str">
        <f>IFERROR(__xludf.DUMMYFUNCTION("""COMPUTED_VALUE"""),"")</f>
        <v/>
      </c>
    </row>
    <row r="245">
      <c r="A245" t="str">
        <f>IFERROR(__xludf.DUMMYFUNCTION("""COMPUTED_VALUE"""),"")</f>
        <v/>
      </c>
    </row>
    <row r="246">
      <c r="A246" t="str">
        <f>IFERROR(__xludf.DUMMYFUNCTION("""COMPUTED_VALUE"""),"")</f>
        <v/>
      </c>
    </row>
    <row r="247">
      <c r="A247" t="str">
        <f>IFERROR(__xludf.DUMMYFUNCTION("""COMPUTED_VALUE"""),"")</f>
        <v/>
      </c>
    </row>
    <row r="248">
      <c r="A248" t="str">
        <f>IFERROR(__xludf.DUMMYFUNCTION("""COMPUTED_VALUE"""),"")</f>
        <v/>
      </c>
    </row>
    <row r="249">
      <c r="A249" t="str">
        <f>IFERROR(__xludf.DUMMYFUNCTION("""COMPUTED_VALUE"""),"")</f>
        <v/>
      </c>
    </row>
    <row r="250">
      <c r="A250" t="str">
        <f>IFERROR(__xludf.DUMMYFUNCTION("""COMPUTED_VALUE"""),"")</f>
        <v/>
      </c>
    </row>
    <row r="251">
      <c r="A251" t="str">
        <f>IFERROR(__xludf.DUMMYFUNCTION("""COMPUTED_VALUE"""),"")</f>
        <v/>
      </c>
    </row>
    <row r="252">
      <c r="A252" t="str">
        <f>IFERROR(__xludf.DUMMYFUNCTION("""COMPUTED_VALUE"""),"")</f>
        <v/>
      </c>
    </row>
    <row r="253">
      <c r="A253" t="str">
        <f>IFERROR(__xludf.DUMMYFUNCTION("""COMPUTED_VALUE"""),"")</f>
        <v/>
      </c>
    </row>
    <row r="254">
      <c r="A254" t="str">
        <f>IFERROR(__xludf.DUMMYFUNCTION("""COMPUTED_VALUE"""),"")</f>
        <v/>
      </c>
    </row>
    <row r="255">
      <c r="A255" t="str">
        <f>IFERROR(__xludf.DUMMYFUNCTION("""COMPUTED_VALUE"""),"")</f>
        <v/>
      </c>
    </row>
    <row r="256">
      <c r="A256" t="str">
        <f>IFERROR(__xludf.DUMMYFUNCTION("""COMPUTED_VALUE"""),"")</f>
        <v/>
      </c>
    </row>
    <row r="257">
      <c r="A257" t="str">
        <f>IFERROR(__xludf.DUMMYFUNCTION("""COMPUTED_VALUE"""),"")</f>
        <v/>
      </c>
    </row>
    <row r="258">
      <c r="A258" t="str">
        <f>IFERROR(__xludf.DUMMYFUNCTION("""COMPUTED_VALUE"""),"")</f>
        <v/>
      </c>
    </row>
    <row r="259">
      <c r="A259" t="str">
        <f>IFERROR(__xludf.DUMMYFUNCTION("""COMPUTED_VALUE"""),"")</f>
        <v/>
      </c>
    </row>
    <row r="260">
      <c r="A260" t="str">
        <f>IFERROR(__xludf.DUMMYFUNCTION("""COMPUTED_VALUE"""),"")</f>
        <v/>
      </c>
    </row>
    <row r="261">
      <c r="A261" t="str">
        <f>IFERROR(__xludf.DUMMYFUNCTION("""COMPUTED_VALUE"""),"")</f>
        <v/>
      </c>
    </row>
    <row r="262">
      <c r="A262" t="str">
        <f>IFERROR(__xludf.DUMMYFUNCTION("""COMPUTED_VALUE"""),"")</f>
        <v/>
      </c>
    </row>
    <row r="263">
      <c r="A263" t="str">
        <f>IFERROR(__xludf.DUMMYFUNCTION("""COMPUTED_VALUE"""),"")</f>
        <v/>
      </c>
    </row>
    <row r="264">
      <c r="A264" t="str">
        <f>IFERROR(__xludf.DUMMYFUNCTION("""COMPUTED_VALUE"""),"")</f>
        <v/>
      </c>
    </row>
    <row r="265">
      <c r="A265" t="str">
        <f>IFERROR(__xludf.DUMMYFUNCTION("""COMPUTED_VALUE"""),"")</f>
        <v/>
      </c>
    </row>
    <row r="266">
      <c r="A266" t="str">
        <f>IFERROR(__xludf.DUMMYFUNCTION("""COMPUTED_VALUE"""),"")</f>
        <v/>
      </c>
    </row>
    <row r="267">
      <c r="A267" t="str">
        <f>IFERROR(__xludf.DUMMYFUNCTION("""COMPUTED_VALUE"""),"")</f>
        <v/>
      </c>
    </row>
    <row r="268">
      <c r="A268" t="str">
        <f>IFERROR(__xludf.DUMMYFUNCTION("""COMPUTED_VALUE"""),"")</f>
        <v/>
      </c>
    </row>
    <row r="269">
      <c r="A269" t="str">
        <f>IFERROR(__xludf.DUMMYFUNCTION("""COMPUTED_VALUE"""),"")</f>
        <v/>
      </c>
    </row>
    <row r="270">
      <c r="A270" t="str">
        <f>IFERROR(__xludf.DUMMYFUNCTION("""COMPUTED_VALUE"""),"")</f>
        <v/>
      </c>
    </row>
    <row r="271">
      <c r="A271" t="str">
        <f>IFERROR(__xludf.DUMMYFUNCTION("""COMPUTED_VALUE"""),"")</f>
        <v/>
      </c>
    </row>
    <row r="272">
      <c r="A272" t="str">
        <f>IFERROR(__xludf.DUMMYFUNCTION("""COMPUTED_VALUE"""),"")</f>
        <v/>
      </c>
    </row>
    <row r="273">
      <c r="A273" t="str">
        <f>IFERROR(__xludf.DUMMYFUNCTION("""COMPUTED_VALUE"""),"")</f>
        <v/>
      </c>
    </row>
    <row r="274">
      <c r="A274" t="str">
        <f>IFERROR(__xludf.DUMMYFUNCTION("""COMPUTED_VALUE"""),"")</f>
        <v/>
      </c>
    </row>
    <row r="275">
      <c r="A275" t="str">
        <f>IFERROR(__xludf.DUMMYFUNCTION("""COMPUTED_VALUE"""),"")</f>
        <v/>
      </c>
    </row>
    <row r="276">
      <c r="A276" t="str">
        <f>IFERROR(__xludf.DUMMYFUNCTION("""COMPUTED_VALUE"""),"")</f>
        <v/>
      </c>
    </row>
    <row r="277">
      <c r="A277" t="str">
        <f>IFERROR(__xludf.DUMMYFUNCTION("""COMPUTED_VALUE"""),"")</f>
        <v/>
      </c>
    </row>
    <row r="278">
      <c r="A278" t="str">
        <f>IFERROR(__xludf.DUMMYFUNCTION("""COMPUTED_VALUE"""),"")</f>
        <v/>
      </c>
    </row>
    <row r="279">
      <c r="A279" t="str">
        <f>IFERROR(__xludf.DUMMYFUNCTION("""COMPUTED_VALUE"""),"")</f>
        <v/>
      </c>
    </row>
    <row r="280">
      <c r="A280" t="str">
        <f>IFERROR(__xludf.DUMMYFUNCTION("""COMPUTED_VALUE"""),"")</f>
        <v/>
      </c>
    </row>
    <row r="281">
      <c r="A281" t="str">
        <f>IFERROR(__xludf.DUMMYFUNCTION("""COMPUTED_VALUE"""),"")</f>
        <v/>
      </c>
    </row>
    <row r="282">
      <c r="A282" t="str">
        <f>IFERROR(__xludf.DUMMYFUNCTION("""COMPUTED_VALUE"""),"")</f>
        <v/>
      </c>
    </row>
    <row r="283">
      <c r="A283" t="str">
        <f>IFERROR(__xludf.DUMMYFUNCTION("""COMPUTED_VALUE"""),"")</f>
        <v/>
      </c>
    </row>
    <row r="284">
      <c r="A284" t="str">
        <f>IFERROR(__xludf.DUMMYFUNCTION("""COMPUTED_VALUE"""),"")</f>
        <v/>
      </c>
    </row>
    <row r="285">
      <c r="A285" t="str">
        <f>IFERROR(__xludf.DUMMYFUNCTION("""COMPUTED_VALUE"""),"")</f>
        <v/>
      </c>
    </row>
    <row r="286">
      <c r="A286" t="str">
        <f>IFERROR(__xludf.DUMMYFUNCTION("""COMPUTED_VALUE"""),"")</f>
        <v/>
      </c>
    </row>
    <row r="287">
      <c r="A287" t="str">
        <f>IFERROR(__xludf.DUMMYFUNCTION("""COMPUTED_VALUE"""),"")</f>
        <v/>
      </c>
    </row>
    <row r="288">
      <c r="A288" t="str">
        <f>IFERROR(__xludf.DUMMYFUNCTION("""COMPUTED_VALUE"""),"")</f>
        <v/>
      </c>
    </row>
    <row r="289">
      <c r="A289" t="str">
        <f>IFERROR(__xludf.DUMMYFUNCTION("""COMPUTED_VALUE"""),"")</f>
        <v/>
      </c>
    </row>
    <row r="290">
      <c r="A290" t="str">
        <f>IFERROR(__xludf.DUMMYFUNCTION("""COMPUTED_VALUE"""),"")</f>
        <v/>
      </c>
    </row>
    <row r="291">
      <c r="A291" t="str">
        <f>IFERROR(__xludf.DUMMYFUNCTION("""COMPUTED_VALUE"""),"")</f>
        <v/>
      </c>
    </row>
    <row r="292">
      <c r="A292" t="str">
        <f>IFERROR(__xludf.DUMMYFUNCTION("""COMPUTED_VALUE"""),"")</f>
        <v/>
      </c>
    </row>
    <row r="293">
      <c r="A293" t="str">
        <f>IFERROR(__xludf.DUMMYFUNCTION("""COMPUTED_VALUE"""),"")</f>
        <v/>
      </c>
    </row>
    <row r="294">
      <c r="A294" t="str">
        <f>IFERROR(__xludf.DUMMYFUNCTION("""COMPUTED_VALUE"""),"")</f>
        <v/>
      </c>
    </row>
    <row r="295">
      <c r="A295" t="str">
        <f>IFERROR(__xludf.DUMMYFUNCTION("""COMPUTED_VALUE"""),"")</f>
        <v/>
      </c>
    </row>
    <row r="296">
      <c r="A296" t="str">
        <f>IFERROR(__xludf.DUMMYFUNCTION("""COMPUTED_VALUE"""),"")</f>
        <v/>
      </c>
    </row>
    <row r="297">
      <c r="A297" t="str">
        <f>IFERROR(__xludf.DUMMYFUNCTION("""COMPUTED_VALUE"""),"")</f>
        <v/>
      </c>
    </row>
    <row r="298">
      <c r="A298" t="str">
        <f>IFERROR(__xludf.DUMMYFUNCTION("""COMPUTED_VALUE"""),"")</f>
        <v/>
      </c>
    </row>
    <row r="299">
      <c r="A299" t="str">
        <f>IFERROR(__xludf.DUMMYFUNCTION("""COMPUTED_VALUE"""),"")</f>
        <v/>
      </c>
    </row>
    <row r="300">
      <c r="A300" t="str">
        <f>IFERROR(__xludf.DUMMYFUNCTION("""COMPUTED_VALUE"""),"")</f>
        <v/>
      </c>
    </row>
    <row r="301">
      <c r="A301" t="str">
        <f>IFERROR(__xludf.DUMMYFUNCTION("""COMPUTED_VALUE"""),"")</f>
        <v/>
      </c>
    </row>
    <row r="302">
      <c r="A302" t="str">
        <f>IFERROR(__xludf.DUMMYFUNCTION("""COMPUTED_VALUE"""),"")</f>
        <v/>
      </c>
    </row>
    <row r="303">
      <c r="A303" t="str">
        <f>IFERROR(__xludf.DUMMYFUNCTION("""COMPUTED_VALUE"""),"")</f>
        <v/>
      </c>
    </row>
    <row r="304">
      <c r="A304" t="str">
        <f>IFERROR(__xludf.DUMMYFUNCTION("""COMPUTED_VALUE"""),"")</f>
        <v/>
      </c>
    </row>
    <row r="305">
      <c r="A305" t="str">
        <f>IFERROR(__xludf.DUMMYFUNCTION("""COMPUTED_VALUE"""),"")</f>
        <v/>
      </c>
    </row>
    <row r="306">
      <c r="A306" t="str">
        <f>IFERROR(__xludf.DUMMYFUNCTION("""COMPUTED_VALUE"""),"")</f>
        <v/>
      </c>
    </row>
    <row r="307">
      <c r="A307" t="str">
        <f>IFERROR(__xludf.DUMMYFUNCTION("""COMPUTED_VALUE"""),"")</f>
        <v/>
      </c>
    </row>
    <row r="308">
      <c r="A308" t="str">
        <f>IFERROR(__xludf.DUMMYFUNCTION("""COMPUTED_VALUE"""),"")</f>
        <v/>
      </c>
    </row>
    <row r="309">
      <c r="A309" t="str">
        <f>IFERROR(__xludf.DUMMYFUNCTION("""COMPUTED_VALUE"""),"")</f>
        <v/>
      </c>
    </row>
    <row r="310">
      <c r="A310" t="str">
        <f>IFERROR(__xludf.DUMMYFUNCTION("""COMPUTED_VALUE"""),"")</f>
        <v/>
      </c>
    </row>
    <row r="311">
      <c r="A311" t="str">
        <f>IFERROR(__xludf.DUMMYFUNCTION("""COMPUTED_VALUE"""),"")</f>
        <v/>
      </c>
    </row>
    <row r="312">
      <c r="A312" t="str">
        <f>IFERROR(__xludf.DUMMYFUNCTION("""COMPUTED_VALUE"""),"")</f>
        <v/>
      </c>
    </row>
    <row r="313">
      <c r="A313" t="str">
        <f>IFERROR(__xludf.DUMMYFUNCTION("""COMPUTED_VALUE"""),"")</f>
        <v/>
      </c>
    </row>
    <row r="314">
      <c r="A314" t="str">
        <f>IFERROR(__xludf.DUMMYFUNCTION("""COMPUTED_VALUE"""),"")</f>
        <v/>
      </c>
    </row>
    <row r="315">
      <c r="A315" t="str">
        <f>IFERROR(__xludf.DUMMYFUNCTION("""COMPUTED_VALUE"""),"")</f>
        <v/>
      </c>
    </row>
    <row r="316">
      <c r="A316" t="str">
        <f>IFERROR(__xludf.DUMMYFUNCTION("""COMPUTED_VALUE"""),"")</f>
        <v/>
      </c>
    </row>
    <row r="317">
      <c r="A317" t="str">
        <f>IFERROR(__xludf.DUMMYFUNCTION("""COMPUTED_VALUE"""),"")</f>
        <v/>
      </c>
    </row>
    <row r="318">
      <c r="A318" t="str">
        <f>IFERROR(__xludf.DUMMYFUNCTION("""COMPUTED_VALUE"""),"")</f>
        <v/>
      </c>
    </row>
    <row r="319">
      <c r="A319" t="str">
        <f>IFERROR(__xludf.DUMMYFUNCTION("""COMPUTED_VALUE"""),"")</f>
        <v/>
      </c>
    </row>
    <row r="320">
      <c r="A320" t="str">
        <f>IFERROR(__xludf.DUMMYFUNCTION("""COMPUTED_VALUE"""),"")</f>
        <v/>
      </c>
    </row>
    <row r="321">
      <c r="A321" t="str">
        <f>IFERROR(__xludf.DUMMYFUNCTION("""COMPUTED_VALUE"""),"")</f>
        <v/>
      </c>
    </row>
    <row r="322">
      <c r="A322" t="str">
        <f>IFERROR(__xludf.DUMMYFUNCTION("""COMPUTED_VALUE"""),"")</f>
        <v/>
      </c>
    </row>
    <row r="323">
      <c r="A323" t="str">
        <f>IFERROR(__xludf.DUMMYFUNCTION("""COMPUTED_VALUE"""),"")</f>
        <v/>
      </c>
    </row>
    <row r="324">
      <c r="A324" t="str">
        <f>IFERROR(__xludf.DUMMYFUNCTION("""COMPUTED_VALUE"""),"")</f>
        <v/>
      </c>
    </row>
    <row r="325">
      <c r="A325" t="str">
        <f>IFERROR(__xludf.DUMMYFUNCTION("""COMPUTED_VALUE"""),"")</f>
        <v/>
      </c>
    </row>
    <row r="326">
      <c r="A326" t="str">
        <f>IFERROR(__xludf.DUMMYFUNCTION("""COMPUTED_VALUE"""),"")</f>
        <v/>
      </c>
    </row>
    <row r="327">
      <c r="A327" t="str">
        <f>IFERROR(__xludf.DUMMYFUNCTION("""COMPUTED_VALUE"""),"")</f>
        <v/>
      </c>
    </row>
    <row r="328">
      <c r="A328" t="str">
        <f>IFERROR(__xludf.DUMMYFUNCTION("""COMPUTED_VALUE"""),"")</f>
        <v/>
      </c>
    </row>
    <row r="329">
      <c r="A329" t="str">
        <f>IFERROR(__xludf.DUMMYFUNCTION("""COMPUTED_VALUE"""),"")</f>
        <v/>
      </c>
    </row>
    <row r="330">
      <c r="A330" t="str">
        <f>IFERROR(__xludf.DUMMYFUNCTION("""COMPUTED_VALUE"""),"")</f>
        <v/>
      </c>
    </row>
    <row r="331">
      <c r="A331" t="str">
        <f>IFERROR(__xludf.DUMMYFUNCTION("""COMPUTED_VALUE"""),"")</f>
        <v/>
      </c>
    </row>
    <row r="332">
      <c r="A332" t="str">
        <f>IFERROR(__xludf.DUMMYFUNCTION("""COMPUTED_VALUE"""),"")</f>
        <v/>
      </c>
    </row>
    <row r="333">
      <c r="A333" t="str">
        <f>IFERROR(__xludf.DUMMYFUNCTION("""COMPUTED_VALUE"""),"")</f>
        <v/>
      </c>
    </row>
    <row r="334">
      <c r="A334" t="str">
        <f>IFERROR(__xludf.DUMMYFUNCTION("""COMPUTED_VALUE"""),"")</f>
        <v/>
      </c>
    </row>
    <row r="335">
      <c r="A335" t="str">
        <f>IFERROR(__xludf.DUMMYFUNCTION("""COMPUTED_VALUE"""),"")</f>
        <v/>
      </c>
    </row>
    <row r="336">
      <c r="A336" t="str">
        <f>IFERROR(__xludf.DUMMYFUNCTION("""COMPUTED_VALUE"""),"")</f>
        <v/>
      </c>
    </row>
    <row r="337">
      <c r="A337" t="str">
        <f>IFERROR(__xludf.DUMMYFUNCTION("""COMPUTED_VALUE"""),"")</f>
        <v/>
      </c>
    </row>
    <row r="338">
      <c r="A338" t="str">
        <f>IFERROR(__xludf.DUMMYFUNCTION("""COMPUTED_VALUE"""),"")</f>
        <v/>
      </c>
    </row>
    <row r="339">
      <c r="A339" t="str">
        <f>IFERROR(__xludf.DUMMYFUNCTION("""COMPUTED_VALUE"""),"")</f>
        <v/>
      </c>
    </row>
    <row r="340">
      <c r="A340" t="str">
        <f>IFERROR(__xludf.DUMMYFUNCTION("""COMPUTED_VALUE"""),"")</f>
        <v/>
      </c>
    </row>
    <row r="341">
      <c r="A341" t="str">
        <f>IFERROR(__xludf.DUMMYFUNCTION("""COMPUTED_VALUE"""),"")</f>
        <v/>
      </c>
    </row>
    <row r="342">
      <c r="A342" t="str">
        <f>IFERROR(__xludf.DUMMYFUNCTION("""COMPUTED_VALUE"""),"")</f>
        <v/>
      </c>
    </row>
    <row r="343">
      <c r="A343" t="str">
        <f>IFERROR(__xludf.DUMMYFUNCTION("""COMPUTED_VALUE"""),"")</f>
        <v/>
      </c>
    </row>
    <row r="344">
      <c r="A344" t="str">
        <f>IFERROR(__xludf.DUMMYFUNCTION("""COMPUTED_VALUE"""),"")</f>
        <v/>
      </c>
    </row>
    <row r="345">
      <c r="A345" t="str">
        <f>IFERROR(__xludf.DUMMYFUNCTION("""COMPUTED_VALUE"""),"")</f>
        <v/>
      </c>
    </row>
    <row r="346">
      <c r="A346" t="str">
        <f>IFERROR(__xludf.DUMMYFUNCTION("""COMPUTED_VALUE"""),"")</f>
        <v/>
      </c>
    </row>
    <row r="347">
      <c r="A347" t="str">
        <f>IFERROR(__xludf.DUMMYFUNCTION("""COMPUTED_VALUE"""),"")</f>
        <v/>
      </c>
    </row>
    <row r="348">
      <c r="A348" t="str">
        <f>IFERROR(__xludf.DUMMYFUNCTION("""COMPUTED_VALUE"""),"")</f>
        <v/>
      </c>
    </row>
    <row r="349">
      <c r="A349" t="str">
        <f>IFERROR(__xludf.DUMMYFUNCTION("""COMPUTED_VALUE"""),"")</f>
        <v/>
      </c>
    </row>
    <row r="350">
      <c r="A350" t="str">
        <f>IFERROR(__xludf.DUMMYFUNCTION("""COMPUTED_VALUE"""),"")</f>
        <v/>
      </c>
    </row>
    <row r="351">
      <c r="A351" t="str">
        <f>IFERROR(__xludf.DUMMYFUNCTION("""COMPUTED_VALUE"""),"")</f>
        <v/>
      </c>
    </row>
    <row r="352">
      <c r="A352" t="str">
        <f>IFERROR(__xludf.DUMMYFUNCTION("""COMPUTED_VALUE"""),"")</f>
        <v/>
      </c>
    </row>
    <row r="353">
      <c r="A353" t="str">
        <f>IFERROR(__xludf.DUMMYFUNCTION("""COMPUTED_VALUE"""),"")</f>
        <v/>
      </c>
    </row>
    <row r="354">
      <c r="A354" t="str">
        <f>IFERROR(__xludf.DUMMYFUNCTION("""COMPUTED_VALUE"""),"")</f>
        <v/>
      </c>
    </row>
    <row r="355">
      <c r="A355" t="str">
        <f>IFERROR(__xludf.DUMMYFUNCTION("""COMPUTED_VALUE"""),"")</f>
        <v/>
      </c>
    </row>
    <row r="356">
      <c r="A356" t="str">
        <f>IFERROR(__xludf.DUMMYFUNCTION("""COMPUTED_VALUE"""),"")</f>
        <v/>
      </c>
    </row>
    <row r="357">
      <c r="A357" t="str">
        <f>IFERROR(__xludf.DUMMYFUNCTION("""COMPUTED_VALUE"""),"")</f>
        <v/>
      </c>
    </row>
    <row r="358">
      <c r="A358" t="str">
        <f>IFERROR(__xludf.DUMMYFUNCTION("""COMPUTED_VALUE"""),"")</f>
        <v/>
      </c>
    </row>
    <row r="359">
      <c r="A359" t="str">
        <f>IFERROR(__xludf.DUMMYFUNCTION("""COMPUTED_VALUE"""),"")</f>
        <v/>
      </c>
    </row>
    <row r="360">
      <c r="A360" t="str">
        <f>IFERROR(__xludf.DUMMYFUNCTION("""COMPUTED_VALUE"""),"")</f>
        <v/>
      </c>
    </row>
    <row r="361">
      <c r="A361" t="str">
        <f>IFERROR(__xludf.DUMMYFUNCTION("""COMPUTED_VALUE"""),"")</f>
        <v/>
      </c>
    </row>
    <row r="362">
      <c r="A362" t="str">
        <f>IFERROR(__xludf.DUMMYFUNCTION("""COMPUTED_VALUE"""),"")</f>
        <v/>
      </c>
    </row>
    <row r="363">
      <c r="A363" t="str">
        <f>IFERROR(__xludf.DUMMYFUNCTION("""COMPUTED_VALUE"""),"")</f>
        <v/>
      </c>
    </row>
    <row r="364">
      <c r="A364" t="str">
        <f>IFERROR(__xludf.DUMMYFUNCTION("""COMPUTED_VALUE"""),"")</f>
        <v/>
      </c>
    </row>
    <row r="365">
      <c r="A365" t="str">
        <f>IFERROR(__xludf.DUMMYFUNCTION("""COMPUTED_VALUE"""),"")</f>
        <v/>
      </c>
    </row>
    <row r="366">
      <c r="A366" t="str">
        <f>IFERROR(__xludf.DUMMYFUNCTION("""COMPUTED_VALUE"""),"")</f>
        <v/>
      </c>
    </row>
    <row r="367">
      <c r="A367" t="str">
        <f>IFERROR(__xludf.DUMMYFUNCTION("""COMPUTED_VALUE"""),"")</f>
        <v/>
      </c>
    </row>
    <row r="368">
      <c r="A368" t="str">
        <f>IFERROR(__xludf.DUMMYFUNCTION("""COMPUTED_VALUE"""),"")</f>
        <v/>
      </c>
    </row>
    <row r="369">
      <c r="A369" t="str">
        <f>IFERROR(__xludf.DUMMYFUNCTION("""COMPUTED_VALUE"""),"")</f>
        <v/>
      </c>
    </row>
    <row r="370">
      <c r="A370" t="str">
        <f>IFERROR(__xludf.DUMMYFUNCTION("""COMPUTED_VALUE"""),"")</f>
        <v/>
      </c>
    </row>
    <row r="371">
      <c r="A371" t="str">
        <f>IFERROR(__xludf.DUMMYFUNCTION("""COMPUTED_VALUE"""),"")</f>
        <v/>
      </c>
    </row>
    <row r="372">
      <c r="A372" t="str">
        <f>IFERROR(__xludf.DUMMYFUNCTION("""COMPUTED_VALUE"""),"")</f>
        <v/>
      </c>
    </row>
    <row r="373">
      <c r="A373" t="str">
        <f>IFERROR(__xludf.DUMMYFUNCTION("""COMPUTED_VALUE"""),"")</f>
        <v/>
      </c>
    </row>
    <row r="374">
      <c r="A374" t="str">
        <f>IFERROR(__xludf.DUMMYFUNCTION("""COMPUTED_VALUE"""),"")</f>
        <v/>
      </c>
    </row>
    <row r="375">
      <c r="A375" t="str">
        <f>IFERROR(__xludf.DUMMYFUNCTION("""COMPUTED_VALUE"""),"")</f>
        <v/>
      </c>
    </row>
    <row r="376">
      <c r="A376" t="str">
        <f>IFERROR(__xludf.DUMMYFUNCTION("""COMPUTED_VALUE"""),"")</f>
        <v/>
      </c>
    </row>
    <row r="377">
      <c r="A377" t="str">
        <f>IFERROR(__xludf.DUMMYFUNCTION("""COMPUTED_VALUE"""),"")</f>
        <v/>
      </c>
    </row>
    <row r="378">
      <c r="A378" t="str">
        <f>IFERROR(__xludf.DUMMYFUNCTION("""COMPUTED_VALUE"""),"")</f>
        <v/>
      </c>
    </row>
    <row r="379">
      <c r="A379" t="str">
        <f>IFERROR(__xludf.DUMMYFUNCTION("""COMPUTED_VALUE"""),"")</f>
        <v/>
      </c>
    </row>
    <row r="380">
      <c r="A380" t="str">
        <f>IFERROR(__xludf.DUMMYFUNCTION("""COMPUTED_VALUE"""),"")</f>
        <v/>
      </c>
    </row>
    <row r="381">
      <c r="A381" t="str">
        <f>IFERROR(__xludf.DUMMYFUNCTION("""COMPUTED_VALUE"""),"")</f>
        <v/>
      </c>
    </row>
    <row r="382">
      <c r="A382" t="str">
        <f>IFERROR(__xludf.DUMMYFUNCTION("""COMPUTED_VALUE"""),"")</f>
        <v/>
      </c>
    </row>
    <row r="383">
      <c r="A383" t="str">
        <f>IFERROR(__xludf.DUMMYFUNCTION("""COMPUTED_VALUE"""),"")</f>
        <v/>
      </c>
    </row>
    <row r="384">
      <c r="A384" t="str">
        <f>IFERROR(__xludf.DUMMYFUNCTION("""COMPUTED_VALUE"""),"")</f>
        <v/>
      </c>
    </row>
    <row r="385">
      <c r="A385" t="str">
        <f>IFERROR(__xludf.DUMMYFUNCTION("""COMPUTED_VALUE"""),"")</f>
        <v/>
      </c>
    </row>
    <row r="386">
      <c r="A386" t="str">
        <f>IFERROR(__xludf.DUMMYFUNCTION("""COMPUTED_VALUE"""),"")</f>
        <v/>
      </c>
    </row>
    <row r="387">
      <c r="A387" t="str">
        <f>IFERROR(__xludf.DUMMYFUNCTION("""COMPUTED_VALUE"""),"")</f>
        <v/>
      </c>
    </row>
    <row r="388">
      <c r="A388" t="str">
        <f>IFERROR(__xludf.DUMMYFUNCTION("""COMPUTED_VALUE"""),"")</f>
        <v/>
      </c>
    </row>
    <row r="389">
      <c r="A389" t="str">
        <f>IFERROR(__xludf.DUMMYFUNCTION("""COMPUTED_VALUE"""),"")</f>
        <v/>
      </c>
    </row>
    <row r="390">
      <c r="A390" t="str">
        <f>IFERROR(__xludf.DUMMYFUNCTION("""COMPUTED_VALUE"""),"")</f>
        <v/>
      </c>
    </row>
    <row r="391">
      <c r="A391" t="str">
        <f>IFERROR(__xludf.DUMMYFUNCTION("""COMPUTED_VALUE"""),"")</f>
        <v/>
      </c>
    </row>
    <row r="392">
      <c r="A392" t="str">
        <f>IFERROR(__xludf.DUMMYFUNCTION("""COMPUTED_VALUE"""),"")</f>
        <v/>
      </c>
    </row>
    <row r="393">
      <c r="A393" t="str">
        <f>IFERROR(__xludf.DUMMYFUNCTION("""COMPUTED_VALUE"""),"")</f>
        <v/>
      </c>
    </row>
    <row r="394">
      <c r="A394" t="str">
        <f>IFERROR(__xludf.DUMMYFUNCTION("""COMPUTED_VALUE"""),"")</f>
        <v/>
      </c>
    </row>
    <row r="395">
      <c r="A395" t="str">
        <f>IFERROR(__xludf.DUMMYFUNCTION("""COMPUTED_VALUE"""),"")</f>
        <v/>
      </c>
    </row>
    <row r="396">
      <c r="A396" t="str">
        <f>IFERROR(__xludf.DUMMYFUNCTION("""COMPUTED_VALUE"""),"")</f>
        <v/>
      </c>
    </row>
    <row r="397">
      <c r="A397" t="str">
        <f>IFERROR(__xludf.DUMMYFUNCTION("""COMPUTED_VALUE"""),"")</f>
        <v/>
      </c>
    </row>
    <row r="398">
      <c r="A398" t="str">
        <f>IFERROR(__xludf.DUMMYFUNCTION("""COMPUTED_VALUE"""),"")</f>
        <v/>
      </c>
    </row>
    <row r="399">
      <c r="A399" t="str">
        <f>IFERROR(__xludf.DUMMYFUNCTION("""COMPUTED_VALUE"""),"")</f>
        <v/>
      </c>
    </row>
    <row r="400">
      <c r="A400" t="str">
        <f>IFERROR(__xludf.DUMMYFUNCTION("""COMPUTED_VALUE"""),"")</f>
        <v/>
      </c>
    </row>
    <row r="401">
      <c r="A401" t="str">
        <f>IFERROR(__xludf.DUMMYFUNCTION("""COMPUTED_VALUE"""),"")</f>
        <v/>
      </c>
    </row>
    <row r="402">
      <c r="A402" t="str">
        <f>IFERROR(__xludf.DUMMYFUNCTION("""COMPUTED_VALUE"""),"")</f>
        <v/>
      </c>
    </row>
    <row r="403">
      <c r="A403" t="str">
        <f>IFERROR(__xludf.DUMMYFUNCTION("""COMPUTED_VALUE"""),"")</f>
        <v/>
      </c>
    </row>
    <row r="404">
      <c r="A404" t="str">
        <f>IFERROR(__xludf.DUMMYFUNCTION("""COMPUTED_VALUE"""),"")</f>
        <v/>
      </c>
    </row>
    <row r="405">
      <c r="A405" t="str">
        <f>IFERROR(__xludf.DUMMYFUNCTION("""COMPUTED_VALUE"""),"")</f>
        <v/>
      </c>
    </row>
    <row r="406">
      <c r="A406" t="str">
        <f>IFERROR(__xludf.DUMMYFUNCTION("""COMPUTED_VALUE"""),"")</f>
        <v/>
      </c>
    </row>
    <row r="407">
      <c r="A407" t="str">
        <f>IFERROR(__xludf.DUMMYFUNCTION("""COMPUTED_VALUE"""),"")</f>
        <v/>
      </c>
    </row>
    <row r="408">
      <c r="A408" t="str">
        <f>IFERROR(__xludf.DUMMYFUNCTION("""COMPUTED_VALUE"""),"")</f>
        <v/>
      </c>
    </row>
    <row r="409">
      <c r="A409" t="str">
        <f>IFERROR(__xludf.DUMMYFUNCTION("""COMPUTED_VALUE"""),"")</f>
        <v/>
      </c>
    </row>
    <row r="410">
      <c r="A410" t="str">
        <f>IFERROR(__xludf.DUMMYFUNCTION("""COMPUTED_VALUE"""),"")</f>
        <v/>
      </c>
    </row>
    <row r="411">
      <c r="A411" t="str">
        <f>IFERROR(__xludf.DUMMYFUNCTION("""COMPUTED_VALUE"""),"")</f>
        <v/>
      </c>
    </row>
    <row r="412">
      <c r="A412" t="str">
        <f>IFERROR(__xludf.DUMMYFUNCTION("""COMPUTED_VALUE"""),"")</f>
        <v/>
      </c>
    </row>
    <row r="413">
      <c r="A413" t="str">
        <f>IFERROR(__xludf.DUMMYFUNCTION("""COMPUTED_VALUE"""),"")</f>
        <v/>
      </c>
    </row>
    <row r="414">
      <c r="A414" t="str">
        <f>IFERROR(__xludf.DUMMYFUNCTION("""COMPUTED_VALUE"""),"")</f>
        <v/>
      </c>
    </row>
    <row r="415">
      <c r="A415" t="str">
        <f>IFERROR(__xludf.DUMMYFUNCTION("""COMPUTED_VALUE"""),"")</f>
        <v/>
      </c>
    </row>
    <row r="416">
      <c r="A416" t="str">
        <f>IFERROR(__xludf.DUMMYFUNCTION("""COMPUTED_VALUE"""),"")</f>
        <v/>
      </c>
    </row>
    <row r="417">
      <c r="A417" t="str">
        <f>IFERROR(__xludf.DUMMYFUNCTION("""COMPUTED_VALUE"""),"")</f>
        <v/>
      </c>
    </row>
    <row r="418">
      <c r="A418" t="str">
        <f>IFERROR(__xludf.DUMMYFUNCTION("""COMPUTED_VALUE"""),"")</f>
        <v/>
      </c>
    </row>
    <row r="419">
      <c r="A419" t="str">
        <f>IFERROR(__xludf.DUMMYFUNCTION("""COMPUTED_VALUE"""),"")</f>
        <v/>
      </c>
    </row>
    <row r="420">
      <c r="A420" t="str">
        <f>IFERROR(__xludf.DUMMYFUNCTION("""COMPUTED_VALUE"""),"")</f>
        <v/>
      </c>
    </row>
    <row r="421">
      <c r="A421" t="str">
        <f>IFERROR(__xludf.DUMMYFUNCTION("""COMPUTED_VALUE"""),"")</f>
        <v/>
      </c>
    </row>
    <row r="422">
      <c r="A422" t="str">
        <f>IFERROR(__xludf.DUMMYFUNCTION("""COMPUTED_VALUE"""),"")</f>
        <v/>
      </c>
    </row>
    <row r="423">
      <c r="A423" t="str">
        <f>IFERROR(__xludf.DUMMYFUNCTION("""COMPUTED_VALUE"""),"")</f>
        <v/>
      </c>
    </row>
    <row r="424">
      <c r="A424" t="str">
        <f>IFERROR(__xludf.DUMMYFUNCTION("""COMPUTED_VALUE"""),"")</f>
        <v/>
      </c>
    </row>
    <row r="425">
      <c r="A425" t="str">
        <f>IFERROR(__xludf.DUMMYFUNCTION("""COMPUTED_VALUE"""),"")</f>
        <v/>
      </c>
    </row>
    <row r="426">
      <c r="A426" t="str">
        <f>IFERROR(__xludf.DUMMYFUNCTION("""COMPUTED_VALUE"""),"")</f>
        <v/>
      </c>
    </row>
    <row r="427">
      <c r="A427" t="str">
        <f>IFERROR(__xludf.DUMMYFUNCTION("""COMPUTED_VALUE"""),"")</f>
        <v/>
      </c>
    </row>
    <row r="428">
      <c r="A428" t="str">
        <f>IFERROR(__xludf.DUMMYFUNCTION("""COMPUTED_VALUE"""),"")</f>
        <v/>
      </c>
    </row>
    <row r="429">
      <c r="A429" t="str">
        <f>IFERROR(__xludf.DUMMYFUNCTION("""COMPUTED_VALUE"""),"")</f>
        <v/>
      </c>
    </row>
    <row r="430">
      <c r="A430" t="str">
        <f>IFERROR(__xludf.DUMMYFUNCTION("""COMPUTED_VALUE"""),"")</f>
        <v/>
      </c>
    </row>
    <row r="431">
      <c r="A431" t="str">
        <f>IFERROR(__xludf.DUMMYFUNCTION("""COMPUTED_VALUE"""),"")</f>
        <v/>
      </c>
    </row>
    <row r="432">
      <c r="A432" t="str">
        <f>IFERROR(__xludf.DUMMYFUNCTION("""COMPUTED_VALUE"""),"")</f>
        <v/>
      </c>
    </row>
    <row r="433">
      <c r="A433" t="str">
        <f>IFERROR(__xludf.DUMMYFUNCTION("""COMPUTED_VALUE"""),"")</f>
        <v/>
      </c>
    </row>
    <row r="434">
      <c r="A434" t="str">
        <f>IFERROR(__xludf.DUMMYFUNCTION("""COMPUTED_VALUE"""),"")</f>
        <v/>
      </c>
    </row>
    <row r="435">
      <c r="A435" t="str">
        <f>IFERROR(__xludf.DUMMYFUNCTION("""COMPUTED_VALUE"""),"")</f>
        <v/>
      </c>
    </row>
    <row r="436">
      <c r="A436" t="str">
        <f>IFERROR(__xludf.DUMMYFUNCTION("""COMPUTED_VALUE"""),"")</f>
        <v/>
      </c>
    </row>
    <row r="437">
      <c r="A437" t="str">
        <f>IFERROR(__xludf.DUMMYFUNCTION("""COMPUTED_VALUE"""),"")</f>
        <v/>
      </c>
    </row>
    <row r="438">
      <c r="A438" t="str">
        <f>IFERROR(__xludf.DUMMYFUNCTION("""COMPUTED_VALUE"""),"")</f>
        <v/>
      </c>
    </row>
    <row r="439">
      <c r="A439" t="str">
        <f>IFERROR(__xludf.DUMMYFUNCTION("""COMPUTED_VALUE"""),"")</f>
        <v/>
      </c>
    </row>
    <row r="440">
      <c r="A440" t="str">
        <f>IFERROR(__xludf.DUMMYFUNCTION("""COMPUTED_VALUE"""),"")</f>
        <v/>
      </c>
    </row>
    <row r="441">
      <c r="A441" t="str">
        <f>IFERROR(__xludf.DUMMYFUNCTION("""COMPUTED_VALUE"""),"")</f>
        <v/>
      </c>
    </row>
    <row r="442">
      <c r="A442" t="str">
        <f>IFERROR(__xludf.DUMMYFUNCTION("""COMPUTED_VALUE"""),"")</f>
        <v/>
      </c>
    </row>
    <row r="443">
      <c r="A443" t="str">
        <f>IFERROR(__xludf.DUMMYFUNCTION("""COMPUTED_VALUE"""),"")</f>
        <v/>
      </c>
    </row>
    <row r="444">
      <c r="A444" t="str">
        <f>IFERROR(__xludf.DUMMYFUNCTION("""COMPUTED_VALUE"""),"")</f>
        <v/>
      </c>
    </row>
    <row r="445">
      <c r="A445" t="str">
        <f>IFERROR(__xludf.DUMMYFUNCTION("""COMPUTED_VALUE"""),"")</f>
        <v/>
      </c>
    </row>
    <row r="446">
      <c r="A446" t="str">
        <f>IFERROR(__xludf.DUMMYFUNCTION("""COMPUTED_VALUE"""),"")</f>
        <v/>
      </c>
    </row>
    <row r="447">
      <c r="A447" t="str">
        <f>IFERROR(__xludf.DUMMYFUNCTION("""COMPUTED_VALUE"""),"")</f>
        <v/>
      </c>
    </row>
    <row r="448">
      <c r="A448" t="str">
        <f>IFERROR(__xludf.DUMMYFUNCTION("""COMPUTED_VALUE"""),"")</f>
        <v/>
      </c>
    </row>
    <row r="449">
      <c r="A449" t="str">
        <f>IFERROR(__xludf.DUMMYFUNCTION("""COMPUTED_VALUE"""),"")</f>
        <v/>
      </c>
    </row>
    <row r="450">
      <c r="A450" t="str">
        <f>IFERROR(__xludf.DUMMYFUNCTION("""COMPUTED_VALUE"""),"")</f>
        <v/>
      </c>
    </row>
    <row r="451">
      <c r="A451" t="str">
        <f>IFERROR(__xludf.DUMMYFUNCTION("""COMPUTED_VALUE"""),"")</f>
        <v/>
      </c>
    </row>
    <row r="452">
      <c r="A452" t="str">
        <f>IFERROR(__xludf.DUMMYFUNCTION("""COMPUTED_VALUE"""),"")</f>
        <v/>
      </c>
    </row>
    <row r="453">
      <c r="A453" t="str">
        <f>IFERROR(__xludf.DUMMYFUNCTION("""COMPUTED_VALUE"""),"")</f>
        <v/>
      </c>
    </row>
    <row r="454">
      <c r="A454" t="str">
        <f>IFERROR(__xludf.DUMMYFUNCTION("""COMPUTED_VALUE"""),"")</f>
        <v/>
      </c>
    </row>
    <row r="455">
      <c r="A455" t="str">
        <f>IFERROR(__xludf.DUMMYFUNCTION("""COMPUTED_VALUE"""),"")</f>
        <v/>
      </c>
    </row>
    <row r="456">
      <c r="A456" t="str">
        <f>IFERROR(__xludf.DUMMYFUNCTION("""COMPUTED_VALUE"""),"")</f>
        <v/>
      </c>
    </row>
    <row r="457">
      <c r="A457" t="str">
        <f>IFERROR(__xludf.DUMMYFUNCTION("""COMPUTED_VALUE"""),"")</f>
        <v/>
      </c>
    </row>
    <row r="458">
      <c r="A458" t="str">
        <f>IFERROR(__xludf.DUMMYFUNCTION("""COMPUTED_VALUE"""),"")</f>
        <v/>
      </c>
    </row>
    <row r="459">
      <c r="A459" t="str">
        <f>IFERROR(__xludf.DUMMYFUNCTION("""COMPUTED_VALUE"""),"")</f>
        <v/>
      </c>
    </row>
    <row r="460">
      <c r="A460" t="str">
        <f>IFERROR(__xludf.DUMMYFUNCTION("""COMPUTED_VALUE"""),"")</f>
        <v/>
      </c>
    </row>
    <row r="461">
      <c r="A461" t="str">
        <f>IFERROR(__xludf.DUMMYFUNCTION("""COMPUTED_VALUE"""),"")</f>
        <v/>
      </c>
    </row>
    <row r="462">
      <c r="A462" t="str">
        <f>IFERROR(__xludf.DUMMYFUNCTION("""COMPUTED_VALUE"""),"")</f>
        <v/>
      </c>
    </row>
    <row r="463">
      <c r="A463" t="str">
        <f>IFERROR(__xludf.DUMMYFUNCTION("""COMPUTED_VALUE"""),"")</f>
        <v/>
      </c>
    </row>
    <row r="464">
      <c r="A464" t="str">
        <f>IFERROR(__xludf.DUMMYFUNCTION("""COMPUTED_VALUE"""),"")</f>
        <v/>
      </c>
    </row>
    <row r="465">
      <c r="A465" t="str">
        <f>IFERROR(__xludf.DUMMYFUNCTION("""COMPUTED_VALUE"""),"")</f>
        <v/>
      </c>
    </row>
    <row r="466">
      <c r="A466" t="str">
        <f>IFERROR(__xludf.DUMMYFUNCTION("""COMPUTED_VALUE"""),"")</f>
        <v/>
      </c>
    </row>
    <row r="467">
      <c r="A467" t="str">
        <f>IFERROR(__xludf.DUMMYFUNCTION("""COMPUTED_VALUE"""),"")</f>
        <v/>
      </c>
    </row>
    <row r="468">
      <c r="A468" t="str">
        <f>IFERROR(__xludf.DUMMYFUNCTION("""COMPUTED_VALUE"""),"")</f>
        <v/>
      </c>
    </row>
    <row r="469">
      <c r="A469" t="str">
        <f>IFERROR(__xludf.DUMMYFUNCTION("""COMPUTED_VALUE"""),"")</f>
        <v/>
      </c>
    </row>
    <row r="470">
      <c r="A470" t="str">
        <f>IFERROR(__xludf.DUMMYFUNCTION("""COMPUTED_VALUE"""),"")</f>
        <v/>
      </c>
    </row>
    <row r="471">
      <c r="A471" t="str">
        <f>IFERROR(__xludf.DUMMYFUNCTION("""COMPUTED_VALUE"""),"")</f>
        <v/>
      </c>
    </row>
    <row r="472">
      <c r="A472" t="str">
        <f>IFERROR(__xludf.DUMMYFUNCTION("""COMPUTED_VALUE"""),"")</f>
        <v/>
      </c>
    </row>
    <row r="473">
      <c r="A473" t="str">
        <f>IFERROR(__xludf.DUMMYFUNCTION("""COMPUTED_VALUE"""),"")</f>
        <v/>
      </c>
    </row>
    <row r="474">
      <c r="A474" t="str">
        <f>IFERROR(__xludf.DUMMYFUNCTION("""COMPUTED_VALUE"""),"")</f>
        <v/>
      </c>
    </row>
    <row r="475">
      <c r="A475" t="str">
        <f>IFERROR(__xludf.DUMMYFUNCTION("""COMPUTED_VALUE"""),"")</f>
        <v/>
      </c>
    </row>
    <row r="476">
      <c r="A476" t="str">
        <f>IFERROR(__xludf.DUMMYFUNCTION("""COMPUTED_VALUE"""),"")</f>
        <v/>
      </c>
    </row>
    <row r="477">
      <c r="A477" t="str">
        <f>IFERROR(__xludf.DUMMYFUNCTION("""COMPUTED_VALUE"""),"")</f>
        <v/>
      </c>
    </row>
    <row r="478">
      <c r="A478" t="str">
        <f>IFERROR(__xludf.DUMMYFUNCTION("""COMPUTED_VALUE"""),"")</f>
        <v/>
      </c>
    </row>
    <row r="479">
      <c r="A479" t="str">
        <f>IFERROR(__xludf.DUMMYFUNCTION("""COMPUTED_VALUE"""),"")</f>
        <v/>
      </c>
    </row>
    <row r="480">
      <c r="A480" t="str">
        <f>IFERROR(__xludf.DUMMYFUNCTION("""COMPUTED_VALUE"""),"")</f>
        <v/>
      </c>
    </row>
    <row r="481">
      <c r="A481" t="str">
        <f>IFERROR(__xludf.DUMMYFUNCTION("""COMPUTED_VALUE"""),"")</f>
        <v/>
      </c>
    </row>
    <row r="482">
      <c r="A482" t="str">
        <f>IFERROR(__xludf.DUMMYFUNCTION("""COMPUTED_VALUE"""),"")</f>
        <v/>
      </c>
    </row>
    <row r="483">
      <c r="A483" t="str">
        <f>IFERROR(__xludf.DUMMYFUNCTION("""COMPUTED_VALUE"""),"")</f>
        <v/>
      </c>
    </row>
    <row r="484">
      <c r="A484" t="str">
        <f>IFERROR(__xludf.DUMMYFUNCTION("""COMPUTED_VALUE"""),"")</f>
        <v/>
      </c>
    </row>
    <row r="485">
      <c r="A485" t="str">
        <f>IFERROR(__xludf.DUMMYFUNCTION("""COMPUTED_VALUE"""),"")</f>
        <v/>
      </c>
    </row>
    <row r="486">
      <c r="A486" t="str">
        <f>IFERROR(__xludf.DUMMYFUNCTION("""COMPUTED_VALUE"""),"")</f>
        <v/>
      </c>
    </row>
    <row r="487">
      <c r="A487" t="str">
        <f>IFERROR(__xludf.DUMMYFUNCTION("""COMPUTED_VALUE"""),"")</f>
        <v/>
      </c>
    </row>
    <row r="488">
      <c r="A488" t="str">
        <f>IFERROR(__xludf.DUMMYFUNCTION("""COMPUTED_VALUE"""),"")</f>
        <v/>
      </c>
    </row>
    <row r="489">
      <c r="A489" t="str">
        <f>IFERROR(__xludf.DUMMYFUNCTION("""COMPUTED_VALUE"""),"")</f>
        <v/>
      </c>
    </row>
    <row r="490">
      <c r="A490" t="str">
        <f>IFERROR(__xludf.DUMMYFUNCTION("""COMPUTED_VALUE"""),"")</f>
        <v/>
      </c>
    </row>
    <row r="491">
      <c r="A491" t="str">
        <f>IFERROR(__xludf.DUMMYFUNCTION("""COMPUTED_VALUE"""),"")</f>
        <v/>
      </c>
    </row>
    <row r="492">
      <c r="A492" t="str">
        <f>IFERROR(__xludf.DUMMYFUNCTION("""COMPUTED_VALUE"""),"")</f>
        <v/>
      </c>
    </row>
    <row r="493">
      <c r="A493" t="str">
        <f>IFERROR(__xludf.DUMMYFUNCTION("""COMPUTED_VALUE"""),"")</f>
        <v/>
      </c>
    </row>
    <row r="494">
      <c r="A494" t="str">
        <f>IFERROR(__xludf.DUMMYFUNCTION("""COMPUTED_VALUE"""),"")</f>
        <v/>
      </c>
    </row>
    <row r="495">
      <c r="A495" t="str">
        <f>IFERROR(__xludf.DUMMYFUNCTION("""COMPUTED_VALUE"""),"")</f>
        <v/>
      </c>
    </row>
    <row r="496">
      <c r="A496" t="str">
        <f>IFERROR(__xludf.DUMMYFUNCTION("""COMPUTED_VALUE"""),"")</f>
        <v/>
      </c>
    </row>
    <row r="497">
      <c r="A497" t="str">
        <f>IFERROR(__xludf.DUMMYFUNCTION("""COMPUTED_VALUE"""),"")</f>
        <v/>
      </c>
    </row>
    <row r="498">
      <c r="A498" t="str">
        <f>IFERROR(__xludf.DUMMYFUNCTION("""COMPUTED_VALUE"""),"")</f>
        <v/>
      </c>
    </row>
    <row r="499">
      <c r="A499" t="str">
        <f>IFERROR(__xludf.DUMMYFUNCTION("""COMPUTED_VALUE"""),"")</f>
        <v/>
      </c>
    </row>
    <row r="500">
      <c r="A500" t="str">
        <f>IFERROR(__xludf.DUMMYFUNCTION("""COMPUTED_VALUE"""),"")</f>
        <v/>
      </c>
    </row>
    <row r="501">
      <c r="A501" t="str">
        <f>IFERROR(__xludf.DUMMYFUNCTION("""COMPUTED_VALUE"""),"")</f>
        <v/>
      </c>
    </row>
    <row r="502">
      <c r="A502" t="str">
        <f>IFERROR(__xludf.DUMMYFUNCTION("""COMPUTED_VALUE"""),"")</f>
        <v/>
      </c>
    </row>
    <row r="503">
      <c r="A503" t="str">
        <f>IFERROR(__xludf.DUMMYFUNCTION("""COMPUTED_VALUE"""),"")</f>
        <v/>
      </c>
    </row>
    <row r="504">
      <c r="A504" t="str">
        <f>IFERROR(__xludf.DUMMYFUNCTION("""COMPUTED_VALUE"""),"")</f>
        <v/>
      </c>
    </row>
    <row r="505">
      <c r="A505" t="str">
        <f>IFERROR(__xludf.DUMMYFUNCTION("""COMPUTED_VALUE"""),"")</f>
        <v/>
      </c>
    </row>
    <row r="506">
      <c r="A506" t="str">
        <f>IFERROR(__xludf.DUMMYFUNCTION("""COMPUTED_VALUE"""),"")</f>
        <v/>
      </c>
    </row>
    <row r="507">
      <c r="A507" t="str">
        <f>IFERROR(__xludf.DUMMYFUNCTION("""COMPUTED_VALUE"""),"")</f>
        <v/>
      </c>
    </row>
    <row r="508">
      <c r="A508" t="str">
        <f>IFERROR(__xludf.DUMMYFUNCTION("""COMPUTED_VALUE"""),"")</f>
        <v/>
      </c>
    </row>
    <row r="509">
      <c r="A509" t="str">
        <f>IFERROR(__xludf.DUMMYFUNCTION("""COMPUTED_VALUE"""),"")</f>
        <v/>
      </c>
    </row>
    <row r="510">
      <c r="A510" t="str">
        <f>IFERROR(__xludf.DUMMYFUNCTION("""COMPUTED_VALUE"""),"")</f>
        <v/>
      </c>
    </row>
    <row r="511">
      <c r="A511" t="str">
        <f>IFERROR(__xludf.DUMMYFUNCTION("""COMPUTED_VALUE"""),"")</f>
        <v/>
      </c>
    </row>
    <row r="512">
      <c r="A512" t="str">
        <f>IFERROR(__xludf.DUMMYFUNCTION("""COMPUTED_VALUE"""),"")</f>
        <v/>
      </c>
    </row>
    <row r="513">
      <c r="A513" t="str">
        <f>IFERROR(__xludf.DUMMYFUNCTION("""COMPUTED_VALUE"""),"")</f>
        <v/>
      </c>
    </row>
    <row r="514">
      <c r="A514" t="str">
        <f>IFERROR(__xludf.DUMMYFUNCTION("""COMPUTED_VALUE"""),"")</f>
        <v/>
      </c>
    </row>
    <row r="515">
      <c r="A515" t="str">
        <f>IFERROR(__xludf.DUMMYFUNCTION("""COMPUTED_VALUE"""),"")</f>
        <v/>
      </c>
    </row>
    <row r="516">
      <c r="A516" t="str">
        <f>IFERROR(__xludf.DUMMYFUNCTION("""COMPUTED_VALUE"""),"")</f>
        <v/>
      </c>
    </row>
    <row r="517">
      <c r="A517" t="str">
        <f>IFERROR(__xludf.DUMMYFUNCTION("""COMPUTED_VALUE"""),"")</f>
        <v/>
      </c>
    </row>
    <row r="518">
      <c r="A518" t="str">
        <f>IFERROR(__xludf.DUMMYFUNCTION("""COMPUTED_VALUE"""),"")</f>
        <v/>
      </c>
    </row>
    <row r="519">
      <c r="A519" t="str">
        <f>IFERROR(__xludf.DUMMYFUNCTION("""COMPUTED_VALUE"""),"")</f>
        <v/>
      </c>
    </row>
    <row r="520">
      <c r="A520" t="str">
        <f>IFERROR(__xludf.DUMMYFUNCTION("""COMPUTED_VALUE"""),"")</f>
        <v/>
      </c>
    </row>
    <row r="521">
      <c r="A521" t="str">
        <f>IFERROR(__xludf.DUMMYFUNCTION("""COMPUTED_VALUE"""),"")</f>
        <v/>
      </c>
    </row>
    <row r="522">
      <c r="A522" t="str">
        <f>IFERROR(__xludf.DUMMYFUNCTION("""COMPUTED_VALUE"""),"")</f>
        <v/>
      </c>
    </row>
    <row r="523">
      <c r="A523" t="str">
        <f>IFERROR(__xludf.DUMMYFUNCTION("""COMPUTED_VALUE"""),"")</f>
        <v/>
      </c>
    </row>
    <row r="524">
      <c r="A524" t="str">
        <f>IFERROR(__xludf.DUMMYFUNCTION("""COMPUTED_VALUE"""),"")</f>
        <v/>
      </c>
    </row>
    <row r="525">
      <c r="A525" t="str">
        <f>IFERROR(__xludf.DUMMYFUNCTION("""COMPUTED_VALUE"""),"")</f>
        <v/>
      </c>
    </row>
    <row r="526">
      <c r="A526" t="str">
        <f>IFERROR(__xludf.DUMMYFUNCTION("""COMPUTED_VALUE"""),"")</f>
        <v/>
      </c>
    </row>
    <row r="527">
      <c r="A527" t="str">
        <f>IFERROR(__xludf.DUMMYFUNCTION("""COMPUTED_VALUE"""),"")</f>
        <v/>
      </c>
    </row>
    <row r="528">
      <c r="A528" t="str">
        <f>IFERROR(__xludf.DUMMYFUNCTION("""COMPUTED_VALUE"""),"")</f>
        <v/>
      </c>
    </row>
    <row r="529">
      <c r="A529" t="str">
        <f>IFERROR(__xludf.DUMMYFUNCTION("""COMPUTED_VALUE"""),"")</f>
        <v/>
      </c>
    </row>
    <row r="530">
      <c r="A530" t="str">
        <f>IFERROR(__xludf.DUMMYFUNCTION("""COMPUTED_VALUE"""),"")</f>
        <v/>
      </c>
    </row>
    <row r="531">
      <c r="A531" t="str">
        <f>IFERROR(__xludf.DUMMYFUNCTION("""COMPUTED_VALUE"""),"")</f>
        <v/>
      </c>
    </row>
    <row r="532">
      <c r="A532" t="str">
        <f>IFERROR(__xludf.DUMMYFUNCTION("""COMPUTED_VALUE"""),"")</f>
        <v/>
      </c>
    </row>
    <row r="533">
      <c r="A533" t="str">
        <f>IFERROR(__xludf.DUMMYFUNCTION("""COMPUTED_VALUE"""),"")</f>
        <v/>
      </c>
    </row>
    <row r="534">
      <c r="A534" t="str">
        <f>IFERROR(__xludf.DUMMYFUNCTION("""COMPUTED_VALUE"""),"")</f>
        <v/>
      </c>
    </row>
    <row r="535">
      <c r="A535" t="str">
        <f>IFERROR(__xludf.DUMMYFUNCTION("""COMPUTED_VALUE"""),"")</f>
        <v/>
      </c>
    </row>
    <row r="536">
      <c r="A536" t="str">
        <f>IFERROR(__xludf.DUMMYFUNCTION("""COMPUTED_VALUE"""),"")</f>
        <v/>
      </c>
    </row>
    <row r="537">
      <c r="A537" t="str">
        <f>IFERROR(__xludf.DUMMYFUNCTION("""COMPUTED_VALUE"""),"")</f>
        <v/>
      </c>
    </row>
    <row r="538">
      <c r="A538" t="str">
        <f>IFERROR(__xludf.DUMMYFUNCTION("""COMPUTED_VALUE"""),"")</f>
        <v/>
      </c>
    </row>
    <row r="539">
      <c r="A539" t="str">
        <f>IFERROR(__xludf.DUMMYFUNCTION("""COMPUTED_VALUE"""),"")</f>
        <v/>
      </c>
    </row>
    <row r="540">
      <c r="A540" t="str">
        <f>IFERROR(__xludf.DUMMYFUNCTION("""COMPUTED_VALUE"""),"")</f>
        <v/>
      </c>
    </row>
    <row r="541">
      <c r="A541" t="str">
        <f>IFERROR(__xludf.DUMMYFUNCTION("""COMPUTED_VALUE"""),"")</f>
        <v/>
      </c>
    </row>
    <row r="542">
      <c r="A542" t="str">
        <f>IFERROR(__xludf.DUMMYFUNCTION("""COMPUTED_VALUE"""),"")</f>
        <v/>
      </c>
    </row>
    <row r="543">
      <c r="A543" t="str">
        <f>IFERROR(__xludf.DUMMYFUNCTION("""COMPUTED_VALUE"""),"")</f>
        <v/>
      </c>
    </row>
    <row r="544">
      <c r="A544" t="str">
        <f>IFERROR(__xludf.DUMMYFUNCTION("""COMPUTED_VALUE"""),"")</f>
        <v/>
      </c>
    </row>
    <row r="545">
      <c r="A545" t="str">
        <f>IFERROR(__xludf.DUMMYFUNCTION("""COMPUTED_VALUE"""),"")</f>
        <v/>
      </c>
    </row>
    <row r="546">
      <c r="A546" t="str">
        <f>IFERROR(__xludf.DUMMYFUNCTION("""COMPUTED_VALUE"""),"")</f>
        <v/>
      </c>
    </row>
    <row r="547">
      <c r="A547" t="str">
        <f>IFERROR(__xludf.DUMMYFUNCTION("""COMPUTED_VALUE"""),"")</f>
        <v/>
      </c>
    </row>
    <row r="548">
      <c r="A548" t="str">
        <f>IFERROR(__xludf.DUMMYFUNCTION("""COMPUTED_VALUE"""),"")</f>
        <v/>
      </c>
    </row>
    <row r="549">
      <c r="A549" t="str">
        <f>IFERROR(__xludf.DUMMYFUNCTION("""COMPUTED_VALUE"""),"")</f>
        <v/>
      </c>
    </row>
    <row r="550">
      <c r="A550" t="str">
        <f>IFERROR(__xludf.DUMMYFUNCTION("""COMPUTED_VALUE"""),"")</f>
        <v/>
      </c>
    </row>
    <row r="551">
      <c r="A551" t="str">
        <f>IFERROR(__xludf.DUMMYFUNCTION("""COMPUTED_VALUE"""),"")</f>
        <v/>
      </c>
    </row>
    <row r="552">
      <c r="A552" t="str">
        <f>IFERROR(__xludf.DUMMYFUNCTION("""COMPUTED_VALUE"""),"")</f>
        <v/>
      </c>
    </row>
    <row r="553">
      <c r="A553" t="str">
        <f>IFERROR(__xludf.DUMMYFUNCTION("""COMPUTED_VALUE"""),"")</f>
        <v/>
      </c>
    </row>
    <row r="554">
      <c r="A554" t="str">
        <f>IFERROR(__xludf.DUMMYFUNCTION("""COMPUTED_VALUE"""),"")</f>
        <v/>
      </c>
    </row>
    <row r="555">
      <c r="A555" t="str">
        <f>IFERROR(__xludf.DUMMYFUNCTION("""COMPUTED_VALUE"""),"")</f>
        <v/>
      </c>
    </row>
    <row r="556">
      <c r="A556" t="str">
        <f>IFERROR(__xludf.DUMMYFUNCTION("""COMPUTED_VALUE"""),"")</f>
        <v/>
      </c>
    </row>
    <row r="557">
      <c r="A557" t="str">
        <f>IFERROR(__xludf.DUMMYFUNCTION("""COMPUTED_VALUE"""),"")</f>
        <v/>
      </c>
    </row>
    <row r="558">
      <c r="A558" t="str">
        <f>IFERROR(__xludf.DUMMYFUNCTION("""COMPUTED_VALUE"""),"")</f>
        <v/>
      </c>
    </row>
    <row r="559">
      <c r="A559" t="str">
        <f>IFERROR(__xludf.DUMMYFUNCTION("""COMPUTED_VALUE"""),"")</f>
        <v/>
      </c>
    </row>
    <row r="560">
      <c r="A560" t="str">
        <f>IFERROR(__xludf.DUMMYFUNCTION("""COMPUTED_VALUE"""),"")</f>
        <v/>
      </c>
    </row>
    <row r="561">
      <c r="A561" t="str">
        <f>IFERROR(__xludf.DUMMYFUNCTION("""COMPUTED_VALUE"""),"")</f>
        <v/>
      </c>
    </row>
    <row r="562">
      <c r="A562" t="str">
        <f>IFERROR(__xludf.DUMMYFUNCTION("""COMPUTED_VALUE"""),"")</f>
        <v/>
      </c>
    </row>
    <row r="563">
      <c r="A563" t="str">
        <f>IFERROR(__xludf.DUMMYFUNCTION("""COMPUTED_VALUE"""),"")</f>
        <v/>
      </c>
    </row>
    <row r="564">
      <c r="A564" t="str">
        <f>IFERROR(__xludf.DUMMYFUNCTION("""COMPUTED_VALUE"""),"")</f>
        <v/>
      </c>
    </row>
    <row r="565">
      <c r="A565" t="str">
        <f>IFERROR(__xludf.DUMMYFUNCTION("""COMPUTED_VALUE"""),"")</f>
        <v/>
      </c>
    </row>
    <row r="566">
      <c r="A566" t="str">
        <f>IFERROR(__xludf.DUMMYFUNCTION("""COMPUTED_VALUE"""),"")</f>
        <v/>
      </c>
    </row>
    <row r="567">
      <c r="A567" t="str">
        <f>IFERROR(__xludf.DUMMYFUNCTION("""COMPUTED_VALUE"""),"")</f>
        <v/>
      </c>
    </row>
    <row r="568">
      <c r="A568" t="str">
        <f>IFERROR(__xludf.DUMMYFUNCTION("""COMPUTED_VALUE"""),"")</f>
        <v/>
      </c>
    </row>
    <row r="569">
      <c r="A569" t="str">
        <f>IFERROR(__xludf.DUMMYFUNCTION("""COMPUTED_VALUE"""),"")</f>
        <v/>
      </c>
    </row>
    <row r="570">
      <c r="A570" t="str">
        <f>IFERROR(__xludf.DUMMYFUNCTION("""COMPUTED_VALUE"""),"")</f>
        <v/>
      </c>
    </row>
    <row r="571">
      <c r="A571" t="str">
        <f>IFERROR(__xludf.DUMMYFUNCTION("""COMPUTED_VALUE"""),"")</f>
        <v/>
      </c>
    </row>
    <row r="572">
      <c r="A572" t="str">
        <f>IFERROR(__xludf.DUMMYFUNCTION("""COMPUTED_VALUE"""),"")</f>
        <v/>
      </c>
    </row>
    <row r="573">
      <c r="A573" t="str">
        <f>IFERROR(__xludf.DUMMYFUNCTION("""COMPUTED_VALUE"""),"")</f>
        <v/>
      </c>
    </row>
    <row r="574">
      <c r="A574" t="str">
        <f>IFERROR(__xludf.DUMMYFUNCTION("""COMPUTED_VALUE"""),"")</f>
        <v/>
      </c>
    </row>
    <row r="575">
      <c r="A575" t="str">
        <f>IFERROR(__xludf.DUMMYFUNCTION("""COMPUTED_VALUE"""),"")</f>
        <v/>
      </c>
    </row>
    <row r="576">
      <c r="A576" t="str">
        <f>IFERROR(__xludf.DUMMYFUNCTION("""COMPUTED_VALUE"""),"")</f>
        <v/>
      </c>
    </row>
    <row r="577">
      <c r="A577" t="str">
        <f>IFERROR(__xludf.DUMMYFUNCTION("""COMPUTED_VALUE"""),"")</f>
        <v/>
      </c>
    </row>
    <row r="578">
      <c r="A578" t="str">
        <f>IFERROR(__xludf.DUMMYFUNCTION("""COMPUTED_VALUE"""),"")</f>
        <v/>
      </c>
    </row>
    <row r="579">
      <c r="A579" t="str">
        <f>IFERROR(__xludf.DUMMYFUNCTION("""COMPUTED_VALUE"""),"")</f>
        <v/>
      </c>
    </row>
    <row r="580">
      <c r="A580" t="str">
        <f>IFERROR(__xludf.DUMMYFUNCTION("""COMPUTED_VALUE"""),"")</f>
        <v/>
      </c>
    </row>
    <row r="581">
      <c r="A581" t="str">
        <f>IFERROR(__xludf.DUMMYFUNCTION("""COMPUTED_VALUE"""),"")</f>
        <v/>
      </c>
    </row>
    <row r="582">
      <c r="A582" t="str">
        <f>IFERROR(__xludf.DUMMYFUNCTION("""COMPUTED_VALUE"""),"")</f>
        <v/>
      </c>
    </row>
    <row r="583">
      <c r="A583" t="str">
        <f>IFERROR(__xludf.DUMMYFUNCTION("""COMPUTED_VALUE"""),"")</f>
        <v/>
      </c>
    </row>
    <row r="584">
      <c r="A584" t="str">
        <f>IFERROR(__xludf.DUMMYFUNCTION("""COMPUTED_VALUE"""),"")</f>
        <v/>
      </c>
    </row>
    <row r="585">
      <c r="A585" t="str">
        <f>IFERROR(__xludf.DUMMYFUNCTION("""COMPUTED_VALUE"""),"")</f>
        <v/>
      </c>
    </row>
    <row r="586">
      <c r="A586" t="str">
        <f>IFERROR(__xludf.DUMMYFUNCTION("""COMPUTED_VALUE"""),"")</f>
        <v/>
      </c>
    </row>
    <row r="587">
      <c r="A587" t="str">
        <f>IFERROR(__xludf.DUMMYFUNCTION("""COMPUTED_VALUE"""),"")</f>
        <v/>
      </c>
    </row>
    <row r="588">
      <c r="A588" t="str">
        <f>IFERROR(__xludf.DUMMYFUNCTION("""COMPUTED_VALUE"""),"")</f>
        <v/>
      </c>
    </row>
    <row r="589">
      <c r="A589" t="str">
        <f>IFERROR(__xludf.DUMMYFUNCTION("""COMPUTED_VALUE"""),"")</f>
        <v/>
      </c>
    </row>
    <row r="590">
      <c r="A590" t="str">
        <f>IFERROR(__xludf.DUMMYFUNCTION("""COMPUTED_VALUE"""),"")</f>
        <v/>
      </c>
    </row>
    <row r="591">
      <c r="A591" t="str">
        <f>IFERROR(__xludf.DUMMYFUNCTION("""COMPUTED_VALUE"""),"")</f>
        <v/>
      </c>
    </row>
    <row r="592">
      <c r="A592" t="str">
        <f>IFERROR(__xludf.DUMMYFUNCTION("""COMPUTED_VALUE"""),"")</f>
        <v/>
      </c>
    </row>
    <row r="593">
      <c r="A593" t="str">
        <f>IFERROR(__xludf.DUMMYFUNCTION("""COMPUTED_VALUE"""),"")</f>
        <v/>
      </c>
    </row>
    <row r="594">
      <c r="A594" t="str">
        <f>IFERROR(__xludf.DUMMYFUNCTION("""COMPUTED_VALUE"""),"")</f>
        <v/>
      </c>
    </row>
    <row r="595">
      <c r="A595" t="str">
        <f>IFERROR(__xludf.DUMMYFUNCTION("""COMPUTED_VALUE"""),"")</f>
        <v/>
      </c>
    </row>
    <row r="596">
      <c r="A596" t="str">
        <f>IFERROR(__xludf.DUMMYFUNCTION("""COMPUTED_VALUE"""),"")</f>
        <v/>
      </c>
    </row>
    <row r="597">
      <c r="A597" t="str">
        <f>IFERROR(__xludf.DUMMYFUNCTION("""COMPUTED_VALUE"""),"")</f>
        <v/>
      </c>
    </row>
    <row r="598">
      <c r="A598" t="str">
        <f>IFERROR(__xludf.DUMMYFUNCTION("""COMPUTED_VALUE"""),"")</f>
        <v/>
      </c>
    </row>
    <row r="599">
      <c r="A599" t="str">
        <f>IFERROR(__xludf.DUMMYFUNCTION("""COMPUTED_VALUE"""),"")</f>
        <v/>
      </c>
    </row>
    <row r="600">
      <c r="A600" t="str">
        <f>IFERROR(__xludf.DUMMYFUNCTION("""COMPUTED_VALUE"""),"")</f>
        <v/>
      </c>
    </row>
    <row r="601">
      <c r="A601" t="str">
        <f>IFERROR(__xludf.DUMMYFUNCTION("""COMPUTED_VALUE"""),"")</f>
        <v/>
      </c>
    </row>
    <row r="602">
      <c r="A602" t="str">
        <f>IFERROR(__xludf.DUMMYFUNCTION("""COMPUTED_VALUE"""),"")</f>
        <v/>
      </c>
    </row>
    <row r="603">
      <c r="A603" t="str">
        <f>IFERROR(__xludf.DUMMYFUNCTION("""COMPUTED_VALUE"""),"")</f>
        <v/>
      </c>
    </row>
    <row r="604">
      <c r="A604" t="str">
        <f>IFERROR(__xludf.DUMMYFUNCTION("""COMPUTED_VALUE"""),"")</f>
        <v/>
      </c>
    </row>
    <row r="605">
      <c r="A605" t="str">
        <f>IFERROR(__xludf.DUMMYFUNCTION("""COMPUTED_VALUE"""),"")</f>
        <v/>
      </c>
    </row>
    <row r="606">
      <c r="A606" t="str">
        <f>IFERROR(__xludf.DUMMYFUNCTION("""COMPUTED_VALUE"""),"")</f>
        <v/>
      </c>
    </row>
    <row r="607">
      <c r="A607" t="str">
        <f>IFERROR(__xludf.DUMMYFUNCTION("""COMPUTED_VALUE"""),"")</f>
        <v/>
      </c>
    </row>
    <row r="608">
      <c r="A608" t="str">
        <f>IFERROR(__xludf.DUMMYFUNCTION("""COMPUTED_VALUE"""),"")</f>
        <v/>
      </c>
    </row>
    <row r="609">
      <c r="A609" t="str">
        <f>IFERROR(__xludf.DUMMYFUNCTION("""COMPUTED_VALUE"""),"")</f>
        <v/>
      </c>
    </row>
    <row r="610">
      <c r="A610" t="str">
        <f>IFERROR(__xludf.DUMMYFUNCTION("""COMPUTED_VALUE"""),"")</f>
        <v/>
      </c>
    </row>
    <row r="611">
      <c r="A611" t="str">
        <f>IFERROR(__xludf.DUMMYFUNCTION("""COMPUTED_VALUE"""),"")</f>
        <v/>
      </c>
    </row>
    <row r="612">
      <c r="A612" t="str">
        <f>IFERROR(__xludf.DUMMYFUNCTION("""COMPUTED_VALUE"""),"")</f>
        <v/>
      </c>
    </row>
    <row r="613">
      <c r="A613" t="str">
        <f>IFERROR(__xludf.DUMMYFUNCTION("""COMPUTED_VALUE"""),"")</f>
        <v/>
      </c>
    </row>
    <row r="614">
      <c r="A614" t="str">
        <f>IFERROR(__xludf.DUMMYFUNCTION("""COMPUTED_VALUE"""),"")</f>
        <v/>
      </c>
    </row>
    <row r="615">
      <c r="A615" t="str">
        <f>IFERROR(__xludf.DUMMYFUNCTION("""COMPUTED_VALUE"""),"")</f>
        <v/>
      </c>
    </row>
    <row r="616">
      <c r="A616" t="str">
        <f>IFERROR(__xludf.DUMMYFUNCTION("""COMPUTED_VALUE"""),"")</f>
        <v/>
      </c>
    </row>
    <row r="617">
      <c r="A617" t="str">
        <f>IFERROR(__xludf.DUMMYFUNCTION("""COMPUTED_VALUE"""),"")</f>
        <v/>
      </c>
    </row>
    <row r="618">
      <c r="A618" t="str">
        <f>IFERROR(__xludf.DUMMYFUNCTION("""COMPUTED_VALUE"""),"")</f>
        <v/>
      </c>
    </row>
    <row r="619">
      <c r="A619" t="str">
        <f>IFERROR(__xludf.DUMMYFUNCTION("""COMPUTED_VALUE"""),"")</f>
        <v/>
      </c>
    </row>
    <row r="620">
      <c r="A620" t="str">
        <f>IFERROR(__xludf.DUMMYFUNCTION("""COMPUTED_VALUE"""),"")</f>
        <v/>
      </c>
    </row>
    <row r="621">
      <c r="A621" t="str">
        <f>IFERROR(__xludf.DUMMYFUNCTION("""COMPUTED_VALUE"""),"")</f>
        <v/>
      </c>
    </row>
    <row r="622">
      <c r="A622" t="str">
        <f>IFERROR(__xludf.DUMMYFUNCTION("""COMPUTED_VALUE"""),"")</f>
        <v/>
      </c>
    </row>
    <row r="623">
      <c r="A623" t="str">
        <f>IFERROR(__xludf.DUMMYFUNCTION("""COMPUTED_VALUE"""),"")</f>
        <v/>
      </c>
    </row>
    <row r="624">
      <c r="A624" t="str">
        <f>IFERROR(__xludf.DUMMYFUNCTION("""COMPUTED_VALUE"""),"")</f>
        <v/>
      </c>
    </row>
    <row r="625">
      <c r="A625" t="str">
        <f>IFERROR(__xludf.DUMMYFUNCTION("""COMPUTED_VALUE"""),"")</f>
        <v/>
      </c>
    </row>
    <row r="626">
      <c r="A626" t="str">
        <f>IFERROR(__xludf.DUMMYFUNCTION("""COMPUTED_VALUE"""),"")</f>
        <v/>
      </c>
    </row>
    <row r="627">
      <c r="A627" t="str">
        <f>IFERROR(__xludf.DUMMYFUNCTION("""COMPUTED_VALUE"""),"")</f>
        <v/>
      </c>
    </row>
    <row r="628">
      <c r="A628" t="str">
        <f>IFERROR(__xludf.DUMMYFUNCTION("""COMPUTED_VALUE"""),"")</f>
        <v/>
      </c>
    </row>
    <row r="629">
      <c r="A629" t="str">
        <f>IFERROR(__xludf.DUMMYFUNCTION("""COMPUTED_VALUE"""),"")</f>
        <v/>
      </c>
    </row>
    <row r="630">
      <c r="A630" t="str">
        <f>IFERROR(__xludf.DUMMYFUNCTION("""COMPUTED_VALUE"""),"")</f>
        <v/>
      </c>
    </row>
    <row r="631">
      <c r="A631" t="str">
        <f>IFERROR(__xludf.DUMMYFUNCTION("""COMPUTED_VALUE"""),"")</f>
        <v/>
      </c>
    </row>
    <row r="632">
      <c r="A632" t="str">
        <f>IFERROR(__xludf.DUMMYFUNCTION("""COMPUTED_VALUE"""),"")</f>
        <v/>
      </c>
    </row>
    <row r="633">
      <c r="A633" t="str">
        <f>IFERROR(__xludf.DUMMYFUNCTION("""COMPUTED_VALUE"""),"")</f>
        <v/>
      </c>
    </row>
    <row r="634">
      <c r="A634" t="str">
        <f>IFERROR(__xludf.DUMMYFUNCTION("""COMPUTED_VALUE"""),"")</f>
        <v/>
      </c>
    </row>
    <row r="635">
      <c r="A635" t="str">
        <f>IFERROR(__xludf.DUMMYFUNCTION("""COMPUTED_VALUE"""),"")</f>
        <v/>
      </c>
    </row>
    <row r="636">
      <c r="A636" t="str">
        <f>IFERROR(__xludf.DUMMYFUNCTION("""COMPUTED_VALUE"""),"")</f>
        <v/>
      </c>
    </row>
    <row r="637">
      <c r="A637" t="str">
        <f>IFERROR(__xludf.DUMMYFUNCTION("""COMPUTED_VALUE"""),"")</f>
        <v/>
      </c>
    </row>
    <row r="638">
      <c r="A638" t="str">
        <f>IFERROR(__xludf.DUMMYFUNCTION("""COMPUTED_VALUE"""),"")</f>
        <v/>
      </c>
    </row>
    <row r="639">
      <c r="A639" t="str">
        <f>IFERROR(__xludf.DUMMYFUNCTION("""COMPUTED_VALUE"""),"")</f>
        <v/>
      </c>
    </row>
    <row r="640">
      <c r="A640" t="str">
        <f>IFERROR(__xludf.DUMMYFUNCTION("""COMPUTED_VALUE"""),"")</f>
        <v/>
      </c>
    </row>
    <row r="641">
      <c r="A641" t="str">
        <f>IFERROR(__xludf.DUMMYFUNCTION("""COMPUTED_VALUE"""),"")</f>
        <v/>
      </c>
    </row>
    <row r="642">
      <c r="A642" t="str">
        <f>IFERROR(__xludf.DUMMYFUNCTION("""COMPUTED_VALUE"""),"")</f>
        <v/>
      </c>
    </row>
    <row r="643">
      <c r="A643" t="str">
        <f>IFERROR(__xludf.DUMMYFUNCTION("""COMPUTED_VALUE"""),"")</f>
        <v/>
      </c>
    </row>
    <row r="644">
      <c r="A644" t="str">
        <f>IFERROR(__xludf.DUMMYFUNCTION("""COMPUTED_VALUE"""),"")</f>
        <v/>
      </c>
    </row>
    <row r="645">
      <c r="A645" t="str">
        <f>IFERROR(__xludf.DUMMYFUNCTION("""COMPUTED_VALUE"""),"")</f>
        <v/>
      </c>
    </row>
    <row r="646">
      <c r="A646" t="str">
        <f>IFERROR(__xludf.DUMMYFUNCTION("""COMPUTED_VALUE"""),"")</f>
        <v/>
      </c>
    </row>
    <row r="647">
      <c r="A647" t="str">
        <f>IFERROR(__xludf.DUMMYFUNCTION("""COMPUTED_VALUE"""),"")</f>
        <v/>
      </c>
    </row>
    <row r="648">
      <c r="A648" t="str">
        <f>IFERROR(__xludf.DUMMYFUNCTION("""COMPUTED_VALUE"""),"")</f>
        <v/>
      </c>
    </row>
    <row r="649">
      <c r="A649" t="str">
        <f>IFERROR(__xludf.DUMMYFUNCTION("""COMPUTED_VALUE"""),"")</f>
        <v/>
      </c>
    </row>
    <row r="650">
      <c r="A650" t="str">
        <f>IFERROR(__xludf.DUMMYFUNCTION("""COMPUTED_VALUE"""),"")</f>
        <v/>
      </c>
    </row>
    <row r="651">
      <c r="A651" t="str">
        <f>IFERROR(__xludf.DUMMYFUNCTION("""COMPUTED_VALUE"""),"")</f>
        <v/>
      </c>
    </row>
    <row r="652">
      <c r="A652" t="str">
        <f>IFERROR(__xludf.DUMMYFUNCTION("""COMPUTED_VALUE"""),"")</f>
        <v/>
      </c>
    </row>
    <row r="653">
      <c r="A653" t="str">
        <f>IFERROR(__xludf.DUMMYFUNCTION("""COMPUTED_VALUE"""),"")</f>
        <v/>
      </c>
    </row>
    <row r="654">
      <c r="A654" t="str">
        <f>IFERROR(__xludf.DUMMYFUNCTION("""COMPUTED_VALUE"""),"")</f>
        <v/>
      </c>
    </row>
    <row r="655">
      <c r="A655" t="str">
        <f>IFERROR(__xludf.DUMMYFUNCTION("""COMPUTED_VALUE"""),"")</f>
        <v/>
      </c>
    </row>
    <row r="656">
      <c r="A656" t="str">
        <f>IFERROR(__xludf.DUMMYFUNCTION("""COMPUTED_VALUE"""),"")</f>
        <v/>
      </c>
    </row>
    <row r="657">
      <c r="A657" t="str">
        <f>IFERROR(__xludf.DUMMYFUNCTION("""COMPUTED_VALUE"""),"")</f>
        <v/>
      </c>
    </row>
    <row r="658">
      <c r="A658" t="str">
        <f>IFERROR(__xludf.DUMMYFUNCTION("""COMPUTED_VALUE"""),"")</f>
        <v/>
      </c>
    </row>
    <row r="659">
      <c r="A659" t="str">
        <f>IFERROR(__xludf.DUMMYFUNCTION("""COMPUTED_VALUE"""),"")</f>
        <v/>
      </c>
    </row>
    <row r="660">
      <c r="A660" t="str">
        <f>IFERROR(__xludf.DUMMYFUNCTION("""COMPUTED_VALUE"""),"")</f>
        <v/>
      </c>
    </row>
    <row r="661">
      <c r="A661" t="str">
        <f>IFERROR(__xludf.DUMMYFUNCTION("""COMPUTED_VALUE"""),"")</f>
        <v/>
      </c>
    </row>
    <row r="662">
      <c r="A662" t="str">
        <f>IFERROR(__xludf.DUMMYFUNCTION("""COMPUTED_VALUE"""),"")</f>
        <v/>
      </c>
    </row>
    <row r="663">
      <c r="A663" t="str">
        <f>IFERROR(__xludf.DUMMYFUNCTION("""COMPUTED_VALUE"""),"")</f>
        <v/>
      </c>
    </row>
    <row r="664">
      <c r="A664" t="str">
        <f>IFERROR(__xludf.DUMMYFUNCTION("""COMPUTED_VALUE"""),"")</f>
        <v/>
      </c>
    </row>
    <row r="665">
      <c r="A665" t="str">
        <f>IFERROR(__xludf.DUMMYFUNCTION("""COMPUTED_VALUE"""),"")</f>
        <v/>
      </c>
    </row>
    <row r="666">
      <c r="A666" t="str">
        <f>IFERROR(__xludf.DUMMYFUNCTION("""COMPUTED_VALUE"""),"")</f>
        <v/>
      </c>
    </row>
    <row r="667">
      <c r="A667" t="str">
        <f>IFERROR(__xludf.DUMMYFUNCTION("""COMPUTED_VALUE"""),"")</f>
        <v/>
      </c>
    </row>
    <row r="668">
      <c r="A668" t="str">
        <f>IFERROR(__xludf.DUMMYFUNCTION("""COMPUTED_VALUE"""),"")</f>
        <v/>
      </c>
    </row>
    <row r="669">
      <c r="A669" t="str">
        <f>IFERROR(__xludf.DUMMYFUNCTION("""COMPUTED_VALUE"""),"")</f>
        <v/>
      </c>
    </row>
    <row r="670">
      <c r="A670" t="str">
        <f>IFERROR(__xludf.DUMMYFUNCTION("""COMPUTED_VALUE"""),"")</f>
        <v/>
      </c>
    </row>
    <row r="671">
      <c r="A671" t="str">
        <f>IFERROR(__xludf.DUMMYFUNCTION("""COMPUTED_VALUE"""),"")</f>
        <v/>
      </c>
    </row>
    <row r="672">
      <c r="A672" t="str">
        <f>IFERROR(__xludf.DUMMYFUNCTION("""COMPUTED_VALUE"""),"")</f>
        <v/>
      </c>
    </row>
    <row r="673">
      <c r="A673" t="str">
        <f>IFERROR(__xludf.DUMMYFUNCTION("""COMPUTED_VALUE"""),"")</f>
        <v/>
      </c>
    </row>
    <row r="674">
      <c r="A674" t="str">
        <f>IFERROR(__xludf.DUMMYFUNCTION("""COMPUTED_VALUE"""),"")</f>
        <v/>
      </c>
    </row>
    <row r="675">
      <c r="A675" t="str">
        <f>IFERROR(__xludf.DUMMYFUNCTION("""COMPUTED_VALUE"""),"")</f>
        <v/>
      </c>
    </row>
    <row r="676">
      <c r="A676" t="str">
        <f>IFERROR(__xludf.DUMMYFUNCTION("""COMPUTED_VALUE"""),"")</f>
        <v/>
      </c>
    </row>
    <row r="677">
      <c r="A677" t="str">
        <f>IFERROR(__xludf.DUMMYFUNCTION("""COMPUTED_VALUE"""),"")</f>
        <v/>
      </c>
    </row>
    <row r="678">
      <c r="A678" t="str">
        <f>IFERROR(__xludf.DUMMYFUNCTION("""COMPUTED_VALUE"""),"")</f>
        <v/>
      </c>
    </row>
    <row r="679">
      <c r="A679" t="str">
        <f>IFERROR(__xludf.DUMMYFUNCTION("""COMPUTED_VALUE"""),"")</f>
        <v/>
      </c>
    </row>
    <row r="680">
      <c r="A680" t="str">
        <f>IFERROR(__xludf.DUMMYFUNCTION("""COMPUTED_VALUE"""),"")</f>
        <v/>
      </c>
    </row>
    <row r="681">
      <c r="A681" t="str">
        <f>IFERROR(__xludf.DUMMYFUNCTION("""COMPUTED_VALUE"""),"")</f>
        <v/>
      </c>
    </row>
    <row r="682">
      <c r="A682" t="str">
        <f>IFERROR(__xludf.DUMMYFUNCTION("""COMPUTED_VALUE"""),"")</f>
        <v/>
      </c>
    </row>
    <row r="683">
      <c r="A683" t="str">
        <f>IFERROR(__xludf.DUMMYFUNCTION("""COMPUTED_VALUE"""),"")</f>
        <v/>
      </c>
    </row>
    <row r="684">
      <c r="A684" t="str">
        <f>IFERROR(__xludf.DUMMYFUNCTION("""COMPUTED_VALUE"""),"")</f>
        <v/>
      </c>
    </row>
    <row r="685">
      <c r="A685" t="str">
        <f>IFERROR(__xludf.DUMMYFUNCTION("""COMPUTED_VALUE"""),"")</f>
        <v/>
      </c>
    </row>
    <row r="686">
      <c r="A686" t="str">
        <f>IFERROR(__xludf.DUMMYFUNCTION("""COMPUTED_VALUE"""),"")</f>
        <v/>
      </c>
    </row>
    <row r="687">
      <c r="A687" t="str">
        <f>IFERROR(__xludf.DUMMYFUNCTION("""COMPUTED_VALUE"""),"")</f>
        <v/>
      </c>
    </row>
    <row r="688">
      <c r="A688" t="str">
        <f>IFERROR(__xludf.DUMMYFUNCTION("""COMPUTED_VALUE"""),"")</f>
        <v/>
      </c>
    </row>
    <row r="689">
      <c r="A689" t="str">
        <f>IFERROR(__xludf.DUMMYFUNCTION("""COMPUTED_VALUE"""),"")</f>
        <v/>
      </c>
    </row>
    <row r="690">
      <c r="A690" t="str">
        <f>IFERROR(__xludf.DUMMYFUNCTION("""COMPUTED_VALUE"""),"")</f>
        <v/>
      </c>
    </row>
    <row r="691">
      <c r="A691" t="str">
        <f>IFERROR(__xludf.DUMMYFUNCTION("""COMPUTED_VALUE"""),"")</f>
        <v/>
      </c>
    </row>
    <row r="692">
      <c r="A692" t="str">
        <f>IFERROR(__xludf.DUMMYFUNCTION("""COMPUTED_VALUE"""),"")</f>
        <v/>
      </c>
    </row>
    <row r="693">
      <c r="A693" t="str">
        <f>IFERROR(__xludf.DUMMYFUNCTION("""COMPUTED_VALUE"""),"")</f>
        <v/>
      </c>
    </row>
    <row r="694">
      <c r="A694" t="str">
        <f>IFERROR(__xludf.DUMMYFUNCTION("""COMPUTED_VALUE"""),"")</f>
        <v/>
      </c>
    </row>
    <row r="695">
      <c r="A695" t="str">
        <f>IFERROR(__xludf.DUMMYFUNCTION("""COMPUTED_VALUE"""),"")</f>
        <v/>
      </c>
    </row>
    <row r="696">
      <c r="A696" t="str">
        <f>IFERROR(__xludf.DUMMYFUNCTION("""COMPUTED_VALUE"""),"")</f>
        <v/>
      </c>
    </row>
    <row r="697">
      <c r="A697" t="str">
        <f>IFERROR(__xludf.DUMMYFUNCTION("""COMPUTED_VALUE"""),"")</f>
        <v/>
      </c>
    </row>
    <row r="698">
      <c r="A698" t="str">
        <f>IFERROR(__xludf.DUMMYFUNCTION("""COMPUTED_VALUE"""),"")</f>
        <v/>
      </c>
    </row>
    <row r="699">
      <c r="A699" t="str">
        <f>IFERROR(__xludf.DUMMYFUNCTION("""COMPUTED_VALUE"""),"")</f>
        <v/>
      </c>
    </row>
    <row r="700">
      <c r="A700" t="str">
        <f>IFERROR(__xludf.DUMMYFUNCTION("""COMPUTED_VALUE"""),"")</f>
        <v/>
      </c>
    </row>
    <row r="701">
      <c r="A701" t="str">
        <f>IFERROR(__xludf.DUMMYFUNCTION("""COMPUTED_VALUE"""),"")</f>
        <v/>
      </c>
    </row>
    <row r="702">
      <c r="A702" t="str">
        <f>IFERROR(__xludf.DUMMYFUNCTION("""COMPUTED_VALUE"""),"")</f>
        <v/>
      </c>
    </row>
    <row r="703">
      <c r="A703" t="str">
        <f>IFERROR(__xludf.DUMMYFUNCTION("""COMPUTED_VALUE"""),"")</f>
        <v/>
      </c>
    </row>
    <row r="704">
      <c r="A704" t="str">
        <f>IFERROR(__xludf.DUMMYFUNCTION("""COMPUTED_VALUE"""),"")</f>
        <v/>
      </c>
    </row>
    <row r="705">
      <c r="A705" t="str">
        <f>IFERROR(__xludf.DUMMYFUNCTION("""COMPUTED_VALUE"""),"")</f>
        <v/>
      </c>
    </row>
    <row r="706">
      <c r="A706" t="str">
        <f>IFERROR(__xludf.DUMMYFUNCTION("""COMPUTED_VALUE"""),"")</f>
        <v/>
      </c>
    </row>
    <row r="707">
      <c r="A707" t="str">
        <f>IFERROR(__xludf.DUMMYFUNCTION("""COMPUTED_VALUE"""),"")</f>
        <v/>
      </c>
    </row>
    <row r="708">
      <c r="A708" t="str">
        <f>IFERROR(__xludf.DUMMYFUNCTION("""COMPUTED_VALUE"""),"")</f>
        <v/>
      </c>
    </row>
    <row r="709">
      <c r="A709" t="str">
        <f>IFERROR(__xludf.DUMMYFUNCTION("""COMPUTED_VALUE"""),"")</f>
        <v/>
      </c>
    </row>
    <row r="710">
      <c r="A710" t="str">
        <f>IFERROR(__xludf.DUMMYFUNCTION("""COMPUTED_VALUE"""),"")</f>
        <v/>
      </c>
    </row>
    <row r="711">
      <c r="A711" t="str">
        <f>IFERROR(__xludf.DUMMYFUNCTION("""COMPUTED_VALUE"""),"")</f>
        <v/>
      </c>
    </row>
    <row r="712">
      <c r="A712" t="str">
        <f>IFERROR(__xludf.DUMMYFUNCTION("""COMPUTED_VALUE"""),"")</f>
        <v/>
      </c>
    </row>
    <row r="713">
      <c r="A713" t="str">
        <f>IFERROR(__xludf.DUMMYFUNCTION("""COMPUTED_VALUE"""),"")</f>
        <v/>
      </c>
    </row>
    <row r="714">
      <c r="A714" t="str">
        <f>IFERROR(__xludf.DUMMYFUNCTION("""COMPUTED_VALUE"""),"")</f>
        <v/>
      </c>
    </row>
    <row r="715">
      <c r="A715" t="str">
        <f>IFERROR(__xludf.DUMMYFUNCTION("""COMPUTED_VALUE"""),"")</f>
        <v/>
      </c>
    </row>
    <row r="716">
      <c r="A716" t="str">
        <f>IFERROR(__xludf.DUMMYFUNCTION("""COMPUTED_VALUE"""),"")</f>
        <v/>
      </c>
    </row>
    <row r="717">
      <c r="A717" t="str">
        <f>IFERROR(__xludf.DUMMYFUNCTION("""COMPUTED_VALUE"""),"")</f>
        <v/>
      </c>
    </row>
    <row r="718">
      <c r="A718" t="str">
        <f>IFERROR(__xludf.DUMMYFUNCTION("""COMPUTED_VALUE"""),"")</f>
        <v/>
      </c>
    </row>
    <row r="719">
      <c r="A719" t="str">
        <f>IFERROR(__xludf.DUMMYFUNCTION("""COMPUTED_VALUE"""),"")</f>
        <v/>
      </c>
    </row>
    <row r="720">
      <c r="A720" t="str">
        <f>IFERROR(__xludf.DUMMYFUNCTION("""COMPUTED_VALUE"""),"")</f>
        <v/>
      </c>
    </row>
    <row r="721">
      <c r="A721" t="str">
        <f>IFERROR(__xludf.DUMMYFUNCTION("""COMPUTED_VALUE"""),"")</f>
        <v/>
      </c>
    </row>
    <row r="722">
      <c r="A722" t="str">
        <f>IFERROR(__xludf.DUMMYFUNCTION("""COMPUTED_VALUE"""),"")</f>
        <v/>
      </c>
    </row>
    <row r="723">
      <c r="A723" t="str">
        <f>IFERROR(__xludf.DUMMYFUNCTION("""COMPUTED_VALUE"""),"")</f>
        <v/>
      </c>
    </row>
    <row r="724">
      <c r="A724" t="str">
        <f>IFERROR(__xludf.DUMMYFUNCTION("""COMPUTED_VALUE"""),"")</f>
        <v/>
      </c>
    </row>
    <row r="725">
      <c r="A725" t="str">
        <f>IFERROR(__xludf.DUMMYFUNCTION("""COMPUTED_VALUE"""),"")</f>
        <v/>
      </c>
    </row>
    <row r="726">
      <c r="A726" t="str">
        <f>IFERROR(__xludf.DUMMYFUNCTION("""COMPUTED_VALUE"""),"")</f>
        <v/>
      </c>
    </row>
    <row r="727">
      <c r="A727" t="str">
        <f>IFERROR(__xludf.DUMMYFUNCTION("""COMPUTED_VALUE"""),"")</f>
        <v/>
      </c>
    </row>
    <row r="728">
      <c r="A728" t="str">
        <f>IFERROR(__xludf.DUMMYFUNCTION("""COMPUTED_VALUE"""),"")</f>
        <v/>
      </c>
    </row>
    <row r="729">
      <c r="A729" t="str">
        <f>IFERROR(__xludf.DUMMYFUNCTION("""COMPUTED_VALUE"""),"")</f>
        <v/>
      </c>
    </row>
    <row r="730">
      <c r="A730" t="str">
        <f>IFERROR(__xludf.DUMMYFUNCTION("""COMPUTED_VALUE"""),"")</f>
        <v/>
      </c>
    </row>
    <row r="731">
      <c r="A731" t="str">
        <f>IFERROR(__xludf.DUMMYFUNCTION("""COMPUTED_VALUE"""),"")</f>
        <v/>
      </c>
    </row>
    <row r="732">
      <c r="A732" t="str">
        <f>IFERROR(__xludf.DUMMYFUNCTION("""COMPUTED_VALUE"""),"")</f>
        <v/>
      </c>
    </row>
    <row r="733">
      <c r="A733" t="str">
        <f>IFERROR(__xludf.DUMMYFUNCTION("""COMPUTED_VALUE"""),"")</f>
        <v/>
      </c>
    </row>
    <row r="734">
      <c r="A734" t="str">
        <f>IFERROR(__xludf.DUMMYFUNCTION("""COMPUTED_VALUE"""),"")</f>
        <v/>
      </c>
    </row>
    <row r="735">
      <c r="A735" t="str">
        <f>IFERROR(__xludf.DUMMYFUNCTION("""COMPUTED_VALUE"""),"")</f>
        <v/>
      </c>
    </row>
    <row r="736">
      <c r="A736" t="str">
        <f>IFERROR(__xludf.DUMMYFUNCTION("""COMPUTED_VALUE"""),"")</f>
        <v/>
      </c>
    </row>
    <row r="737">
      <c r="A737" t="str">
        <f>IFERROR(__xludf.DUMMYFUNCTION("""COMPUTED_VALUE"""),"")</f>
        <v/>
      </c>
    </row>
    <row r="738">
      <c r="A738" t="str">
        <f>IFERROR(__xludf.DUMMYFUNCTION("""COMPUTED_VALUE"""),"")</f>
        <v/>
      </c>
    </row>
    <row r="739">
      <c r="A739" t="str">
        <f>IFERROR(__xludf.DUMMYFUNCTION("""COMPUTED_VALUE"""),"")</f>
        <v/>
      </c>
    </row>
    <row r="740">
      <c r="A740" t="str">
        <f>IFERROR(__xludf.DUMMYFUNCTION("""COMPUTED_VALUE"""),"")</f>
        <v/>
      </c>
    </row>
    <row r="741">
      <c r="A741" t="str">
        <f>IFERROR(__xludf.DUMMYFUNCTION("""COMPUTED_VALUE"""),"")</f>
        <v/>
      </c>
    </row>
    <row r="742">
      <c r="A742" t="str">
        <f>IFERROR(__xludf.DUMMYFUNCTION("""COMPUTED_VALUE"""),"")</f>
        <v/>
      </c>
    </row>
    <row r="743">
      <c r="A743" t="str">
        <f>IFERROR(__xludf.DUMMYFUNCTION("""COMPUTED_VALUE"""),"")</f>
        <v/>
      </c>
    </row>
    <row r="744">
      <c r="A744" t="str">
        <f>IFERROR(__xludf.DUMMYFUNCTION("""COMPUTED_VALUE"""),"")</f>
        <v/>
      </c>
    </row>
    <row r="745">
      <c r="A745" t="str">
        <f>IFERROR(__xludf.DUMMYFUNCTION("""COMPUTED_VALUE"""),"")</f>
        <v/>
      </c>
    </row>
    <row r="746">
      <c r="A746" t="str">
        <f>IFERROR(__xludf.DUMMYFUNCTION("""COMPUTED_VALUE"""),"")</f>
        <v/>
      </c>
    </row>
    <row r="747">
      <c r="A747" t="str">
        <f>IFERROR(__xludf.DUMMYFUNCTION("""COMPUTED_VALUE"""),"")</f>
        <v/>
      </c>
    </row>
    <row r="748">
      <c r="A748" t="str">
        <f>IFERROR(__xludf.DUMMYFUNCTION("""COMPUTED_VALUE"""),"")</f>
        <v/>
      </c>
    </row>
    <row r="749">
      <c r="A749" t="str">
        <f>IFERROR(__xludf.DUMMYFUNCTION("""COMPUTED_VALUE"""),"")</f>
        <v/>
      </c>
    </row>
    <row r="750">
      <c r="A750" t="str">
        <f>IFERROR(__xludf.DUMMYFUNCTION("""COMPUTED_VALUE"""),"")</f>
        <v/>
      </c>
    </row>
    <row r="751">
      <c r="A751" t="str">
        <f>IFERROR(__xludf.DUMMYFUNCTION("""COMPUTED_VALUE"""),"")</f>
        <v/>
      </c>
    </row>
    <row r="752">
      <c r="A752" t="str">
        <f>IFERROR(__xludf.DUMMYFUNCTION("""COMPUTED_VALUE"""),"")</f>
        <v/>
      </c>
    </row>
    <row r="753">
      <c r="A753" t="str">
        <f>IFERROR(__xludf.DUMMYFUNCTION("""COMPUTED_VALUE"""),"")</f>
        <v/>
      </c>
    </row>
    <row r="754">
      <c r="A754" t="str">
        <f>IFERROR(__xludf.DUMMYFUNCTION("""COMPUTED_VALUE"""),"")</f>
        <v/>
      </c>
    </row>
    <row r="755">
      <c r="A755" t="str">
        <f>IFERROR(__xludf.DUMMYFUNCTION("""COMPUTED_VALUE"""),"")</f>
        <v/>
      </c>
    </row>
    <row r="756">
      <c r="A756" t="str">
        <f>IFERROR(__xludf.DUMMYFUNCTION("""COMPUTED_VALUE"""),"")</f>
        <v/>
      </c>
    </row>
    <row r="757">
      <c r="A757" t="str">
        <f>IFERROR(__xludf.DUMMYFUNCTION("""COMPUTED_VALUE"""),"")</f>
        <v/>
      </c>
    </row>
    <row r="758">
      <c r="A758" t="str">
        <f>IFERROR(__xludf.DUMMYFUNCTION("""COMPUTED_VALUE"""),"")</f>
        <v/>
      </c>
    </row>
    <row r="759">
      <c r="A759" t="str">
        <f>IFERROR(__xludf.DUMMYFUNCTION("""COMPUTED_VALUE"""),"")</f>
        <v/>
      </c>
    </row>
    <row r="760">
      <c r="A760" t="str">
        <f>IFERROR(__xludf.DUMMYFUNCTION("""COMPUTED_VALUE"""),"")</f>
        <v/>
      </c>
    </row>
    <row r="761">
      <c r="A761" t="str">
        <f>IFERROR(__xludf.DUMMYFUNCTION("""COMPUTED_VALUE"""),"")</f>
        <v/>
      </c>
    </row>
    <row r="762">
      <c r="A762" t="str">
        <f>IFERROR(__xludf.DUMMYFUNCTION("""COMPUTED_VALUE"""),"")</f>
        <v/>
      </c>
    </row>
    <row r="763">
      <c r="A763" t="str">
        <f>IFERROR(__xludf.DUMMYFUNCTION("""COMPUTED_VALUE"""),"")</f>
        <v/>
      </c>
    </row>
    <row r="764">
      <c r="A764" t="str">
        <f>IFERROR(__xludf.DUMMYFUNCTION("""COMPUTED_VALUE"""),"")</f>
        <v/>
      </c>
    </row>
    <row r="765">
      <c r="A765" t="str">
        <f>IFERROR(__xludf.DUMMYFUNCTION("""COMPUTED_VALUE"""),"")</f>
        <v/>
      </c>
    </row>
    <row r="766">
      <c r="A766" t="str">
        <f>IFERROR(__xludf.DUMMYFUNCTION("""COMPUTED_VALUE"""),"")</f>
        <v/>
      </c>
    </row>
    <row r="767">
      <c r="A767" t="str">
        <f>IFERROR(__xludf.DUMMYFUNCTION("""COMPUTED_VALUE"""),"")</f>
        <v/>
      </c>
    </row>
    <row r="768">
      <c r="A768" t="str">
        <f>IFERROR(__xludf.DUMMYFUNCTION("""COMPUTED_VALUE"""),"")</f>
        <v/>
      </c>
    </row>
    <row r="769">
      <c r="A769" t="str">
        <f>IFERROR(__xludf.DUMMYFUNCTION("""COMPUTED_VALUE"""),"")</f>
        <v/>
      </c>
    </row>
    <row r="770">
      <c r="A770" t="str">
        <f>IFERROR(__xludf.DUMMYFUNCTION("""COMPUTED_VALUE"""),"")</f>
        <v/>
      </c>
    </row>
    <row r="771">
      <c r="A771" t="str">
        <f>IFERROR(__xludf.DUMMYFUNCTION("""COMPUTED_VALUE"""),"")</f>
        <v/>
      </c>
    </row>
    <row r="772">
      <c r="A772" t="str">
        <f>IFERROR(__xludf.DUMMYFUNCTION("""COMPUTED_VALUE"""),"")</f>
        <v/>
      </c>
    </row>
    <row r="773">
      <c r="A773" t="str">
        <f>IFERROR(__xludf.DUMMYFUNCTION("""COMPUTED_VALUE"""),"")</f>
        <v/>
      </c>
    </row>
    <row r="774">
      <c r="A774" t="str">
        <f>IFERROR(__xludf.DUMMYFUNCTION("""COMPUTED_VALUE"""),"")</f>
        <v/>
      </c>
    </row>
    <row r="775">
      <c r="A775" t="str">
        <f>IFERROR(__xludf.DUMMYFUNCTION("""COMPUTED_VALUE"""),"")</f>
        <v/>
      </c>
    </row>
    <row r="776">
      <c r="A776" t="str">
        <f>IFERROR(__xludf.DUMMYFUNCTION("""COMPUTED_VALUE"""),"")</f>
        <v/>
      </c>
    </row>
    <row r="777">
      <c r="A777" t="str">
        <f>IFERROR(__xludf.DUMMYFUNCTION("""COMPUTED_VALUE"""),"")</f>
        <v/>
      </c>
    </row>
    <row r="778">
      <c r="A778" t="str">
        <f>IFERROR(__xludf.DUMMYFUNCTION("""COMPUTED_VALUE"""),"")</f>
        <v/>
      </c>
    </row>
    <row r="779">
      <c r="A779" t="str">
        <f>IFERROR(__xludf.DUMMYFUNCTION("""COMPUTED_VALUE"""),"")</f>
        <v/>
      </c>
    </row>
    <row r="780">
      <c r="A780" t="str">
        <f>IFERROR(__xludf.DUMMYFUNCTION("""COMPUTED_VALUE"""),"")</f>
        <v/>
      </c>
    </row>
    <row r="781">
      <c r="A781" t="str">
        <f>IFERROR(__xludf.DUMMYFUNCTION("""COMPUTED_VALUE"""),"")</f>
        <v/>
      </c>
    </row>
    <row r="782">
      <c r="A782" t="str">
        <f>IFERROR(__xludf.DUMMYFUNCTION("""COMPUTED_VALUE"""),"")</f>
        <v/>
      </c>
    </row>
    <row r="783">
      <c r="A783" t="str">
        <f>IFERROR(__xludf.DUMMYFUNCTION("""COMPUTED_VALUE"""),"")</f>
        <v/>
      </c>
    </row>
    <row r="784">
      <c r="A784" t="str">
        <f>IFERROR(__xludf.DUMMYFUNCTION("""COMPUTED_VALUE"""),"")</f>
        <v/>
      </c>
    </row>
    <row r="785">
      <c r="A785" t="str">
        <f>IFERROR(__xludf.DUMMYFUNCTION("""COMPUTED_VALUE"""),"")</f>
        <v/>
      </c>
    </row>
    <row r="786">
      <c r="A786" t="str">
        <f>IFERROR(__xludf.DUMMYFUNCTION("""COMPUTED_VALUE"""),"")</f>
        <v/>
      </c>
    </row>
    <row r="787">
      <c r="A787" t="str">
        <f>IFERROR(__xludf.DUMMYFUNCTION("""COMPUTED_VALUE"""),"")</f>
        <v/>
      </c>
    </row>
    <row r="788">
      <c r="A788" t="str">
        <f>IFERROR(__xludf.DUMMYFUNCTION("""COMPUTED_VALUE"""),"")</f>
        <v/>
      </c>
    </row>
    <row r="789">
      <c r="A789" t="str">
        <f>IFERROR(__xludf.DUMMYFUNCTION("""COMPUTED_VALUE"""),"")</f>
        <v/>
      </c>
    </row>
    <row r="790">
      <c r="A790" t="str">
        <f>IFERROR(__xludf.DUMMYFUNCTION("""COMPUTED_VALUE"""),"")</f>
        <v/>
      </c>
    </row>
    <row r="791">
      <c r="A791" t="str">
        <f>IFERROR(__xludf.DUMMYFUNCTION("""COMPUTED_VALUE"""),"")</f>
        <v/>
      </c>
    </row>
    <row r="792">
      <c r="A792" t="str">
        <f>IFERROR(__xludf.DUMMYFUNCTION("""COMPUTED_VALUE"""),"")</f>
        <v/>
      </c>
    </row>
    <row r="793">
      <c r="A793" t="str">
        <f>IFERROR(__xludf.DUMMYFUNCTION("""COMPUTED_VALUE"""),"")</f>
        <v/>
      </c>
    </row>
    <row r="794">
      <c r="A794" t="str">
        <f>IFERROR(__xludf.DUMMYFUNCTION("""COMPUTED_VALUE"""),"")</f>
        <v/>
      </c>
    </row>
    <row r="795">
      <c r="A795" t="str">
        <f>IFERROR(__xludf.DUMMYFUNCTION("""COMPUTED_VALUE"""),"")</f>
        <v/>
      </c>
    </row>
    <row r="796">
      <c r="A796" t="str">
        <f>IFERROR(__xludf.DUMMYFUNCTION("""COMPUTED_VALUE"""),"")</f>
        <v/>
      </c>
    </row>
    <row r="797">
      <c r="A797" t="str">
        <f>IFERROR(__xludf.DUMMYFUNCTION("""COMPUTED_VALUE"""),"")</f>
        <v/>
      </c>
    </row>
    <row r="798">
      <c r="A798" t="str">
        <f>IFERROR(__xludf.DUMMYFUNCTION("""COMPUTED_VALUE"""),"")</f>
        <v/>
      </c>
    </row>
    <row r="799">
      <c r="A799" t="str">
        <f>IFERROR(__xludf.DUMMYFUNCTION("""COMPUTED_VALUE"""),"")</f>
        <v/>
      </c>
    </row>
    <row r="800">
      <c r="A800" t="str">
        <f>IFERROR(__xludf.DUMMYFUNCTION("""COMPUTED_VALUE"""),"")</f>
        <v/>
      </c>
    </row>
    <row r="801">
      <c r="A801" t="str">
        <f>IFERROR(__xludf.DUMMYFUNCTION("""COMPUTED_VALUE"""),"")</f>
        <v/>
      </c>
    </row>
    <row r="802">
      <c r="A802" t="str">
        <f>IFERROR(__xludf.DUMMYFUNCTION("""COMPUTED_VALUE"""),"")</f>
        <v/>
      </c>
    </row>
    <row r="803">
      <c r="A803" t="str">
        <f>IFERROR(__xludf.DUMMYFUNCTION("""COMPUTED_VALUE"""),"")</f>
        <v/>
      </c>
    </row>
    <row r="804">
      <c r="A804" t="str">
        <f>IFERROR(__xludf.DUMMYFUNCTION("""COMPUTED_VALUE"""),"")</f>
        <v/>
      </c>
    </row>
    <row r="805">
      <c r="A805" t="str">
        <f>IFERROR(__xludf.DUMMYFUNCTION("""COMPUTED_VALUE"""),"")</f>
        <v/>
      </c>
    </row>
    <row r="806">
      <c r="A806" t="str">
        <f>IFERROR(__xludf.DUMMYFUNCTION("""COMPUTED_VALUE"""),"")</f>
        <v/>
      </c>
    </row>
    <row r="807">
      <c r="A807" t="str">
        <f>IFERROR(__xludf.DUMMYFUNCTION("""COMPUTED_VALUE"""),"")</f>
        <v/>
      </c>
    </row>
    <row r="808">
      <c r="A808" t="str">
        <f>IFERROR(__xludf.DUMMYFUNCTION("""COMPUTED_VALUE"""),"")</f>
        <v/>
      </c>
    </row>
    <row r="809">
      <c r="A809" t="str">
        <f>IFERROR(__xludf.DUMMYFUNCTION("""COMPUTED_VALUE"""),"")</f>
        <v/>
      </c>
    </row>
    <row r="810">
      <c r="A810" t="str">
        <f>IFERROR(__xludf.DUMMYFUNCTION("""COMPUTED_VALUE"""),"")</f>
        <v/>
      </c>
    </row>
    <row r="811">
      <c r="A811" t="str">
        <f>IFERROR(__xludf.DUMMYFUNCTION("""COMPUTED_VALUE"""),"")</f>
        <v/>
      </c>
    </row>
    <row r="812">
      <c r="A812" t="str">
        <f>IFERROR(__xludf.DUMMYFUNCTION("""COMPUTED_VALUE"""),"")</f>
        <v/>
      </c>
    </row>
    <row r="813">
      <c r="A813" t="str">
        <f>IFERROR(__xludf.DUMMYFUNCTION("""COMPUTED_VALUE"""),"")</f>
        <v/>
      </c>
    </row>
    <row r="814">
      <c r="A814" t="str">
        <f>IFERROR(__xludf.DUMMYFUNCTION("""COMPUTED_VALUE"""),"")</f>
        <v/>
      </c>
    </row>
    <row r="815">
      <c r="A815" t="str">
        <f>IFERROR(__xludf.DUMMYFUNCTION("""COMPUTED_VALUE"""),"")</f>
        <v/>
      </c>
    </row>
    <row r="816">
      <c r="A816" t="str">
        <f>IFERROR(__xludf.DUMMYFUNCTION("""COMPUTED_VALUE"""),"")</f>
        <v/>
      </c>
    </row>
    <row r="817">
      <c r="A817" t="str">
        <f>IFERROR(__xludf.DUMMYFUNCTION("""COMPUTED_VALUE"""),"")</f>
        <v/>
      </c>
    </row>
    <row r="818">
      <c r="A818" t="str">
        <f>IFERROR(__xludf.DUMMYFUNCTION("""COMPUTED_VALUE"""),"")</f>
        <v/>
      </c>
    </row>
    <row r="819">
      <c r="A819" t="str">
        <f>IFERROR(__xludf.DUMMYFUNCTION("""COMPUTED_VALUE"""),"")</f>
        <v/>
      </c>
    </row>
    <row r="820">
      <c r="A820" t="str">
        <f>IFERROR(__xludf.DUMMYFUNCTION("""COMPUTED_VALUE"""),"")</f>
        <v/>
      </c>
    </row>
    <row r="821">
      <c r="A821" t="str">
        <f>IFERROR(__xludf.DUMMYFUNCTION("""COMPUTED_VALUE"""),"")</f>
        <v/>
      </c>
    </row>
    <row r="822">
      <c r="A822" t="str">
        <f>IFERROR(__xludf.DUMMYFUNCTION("""COMPUTED_VALUE"""),"")</f>
        <v/>
      </c>
    </row>
    <row r="823">
      <c r="A823" t="str">
        <f>IFERROR(__xludf.DUMMYFUNCTION("""COMPUTED_VALUE"""),"")</f>
        <v/>
      </c>
    </row>
    <row r="824">
      <c r="A824" t="str">
        <f>IFERROR(__xludf.DUMMYFUNCTION("""COMPUTED_VALUE"""),"")</f>
        <v/>
      </c>
    </row>
    <row r="825">
      <c r="A825" t="str">
        <f>IFERROR(__xludf.DUMMYFUNCTION("""COMPUTED_VALUE"""),"")</f>
        <v/>
      </c>
    </row>
    <row r="826">
      <c r="A826" t="str">
        <f>IFERROR(__xludf.DUMMYFUNCTION("""COMPUTED_VALUE"""),"")</f>
        <v/>
      </c>
    </row>
    <row r="827">
      <c r="A827" t="str">
        <f>IFERROR(__xludf.DUMMYFUNCTION("""COMPUTED_VALUE"""),"")</f>
        <v/>
      </c>
    </row>
    <row r="828">
      <c r="A828" t="str">
        <f>IFERROR(__xludf.DUMMYFUNCTION("""COMPUTED_VALUE"""),"")</f>
        <v/>
      </c>
    </row>
    <row r="829">
      <c r="A829" t="str">
        <f>IFERROR(__xludf.DUMMYFUNCTION("""COMPUTED_VALUE"""),"")</f>
        <v/>
      </c>
    </row>
    <row r="830">
      <c r="A830" t="str">
        <f>IFERROR(__xludf.DUMMYFUNCTION("""COMPUTED_VALUE"""),"")</f>
        <v/>
      </c>
    </row>
    <row r="831">
      <c r="A831" t="str">
        <f>IFERROR(__xludf.DUMMYFUNCTION("""COMPUTED_VALUE"""),"")</f>
        <v/>
      </c>
    </row>
    <row r="832">
      <c r="A832" t="str">
        <f>IFERROR(__xludf.DUMMYFUNCTION("""COMPUTED_VALUE"""),"")</f>
        <v/>
      </c>
    </row>
    <row r="833">
      <c r="A833" t="str">
        <f>IFERROR(__xludf.DUMMYFUNCTION("""COMPUTED_VALUE"""),"")</f>
        <v/>
      </c>
    </row>
    <row r="834">
      <c r="A834" t="str">
        <f>IFERROR(__xludf.DUMMYFUNCTION("""COMPUTED_VALUE"""),"")</f>
        <v/>
      </c>
    </row>
    <row r="835">
      <c r="A835" t="str">
        <f>IFERROR(__xludf.DUMMYFUNCTION("""COMPUTED_VALUE"""),"")</f>
        <v/>
      </c>
    </row>
    <row r="836">
      <c r="A836" t="str">
        <f>IFERROR(__xludf.DUMMYFUNCTION("""COMPUTED_VALUE"""),"")</f>
        <v/>
      </c>
    </row>
    <row r="837">
      <c r="A837" t="str">
        <f>IFERROR(__xludf.DUMMYFUNCTION("""COMPUTED_VALUE"""),"")</f>
        <v/>
      </c>
    </row>
    <row r="838">
      <c r="A838" t="str">
        <f>IFERROR(__xludf.DUMMYFUNCTION("""COMPUTED_VALUE"""),"")</f>
        <v/>
      </c>
    </row>
    <row r="839">
      <c r="A839" t="str">
        <f>IFERROR(__xludf.DUMMYFUNCTION("""COMPUTED_VALUE"""),"")</f>
        <v/>
      </c>
    </row>
    <row r="840">
      <c r="A840" t="str">
        <f>IFERROR(__xludf.DUMMYFUNCTION("""COMPUTED_VALUE"""),"")</f>
        <v/>
      </c>
    </row>
    <row r="841">
      <c r="A841" t="str">
        <f>IFERROR(__xludf.DUMMYFUNCTION("""COMPUTED_VALUE"""),"")</f>
        <v/>
      </c>
    </row>
    <row r="842">
      <c r="A842" t="str">
        <f>IFERROR(__xludf.DUMMYFUNCTION("""COMPUTED_VALUE"""),"")</f>
        <v/>
      </c>
    </row>
    <row r="843">
      <c r="A843" t="str">
        <f>IFERROR(__xludf.DUMMYFUNCTION("""COMPUTED_VALUE"""),"")</f>
        <v/>
      </c>
    </row>
    <row r="844">
      <c r="A844" t="str">
        <f>IFERROR(__xludf.DUMMYFUNCTION("""COMPUTED_VALUE"""),"")</f>
        <v/>
      </c>
    </row>
    <row r="845">
      <c r="A845" t="str">
        <f>IFERROR(__xludf.DUMMYFUNCTION("""COMPUTED_VALUE"""),"")</f>
        <v/>
      </c>
    </row>
    <row r="846">
      <c r="A846" t="str">
        <f>IFERROR(__xludf.DUMMYFUNCTION("""COMPUTED_VALUE"""),"")</f>
        <v/>
      </c>
    </row>
    <row r="847">
      <c r="A847" t="str">
        <f>IFERROR(__xludf.DUMMYFUNCTION("""COMPUTED_VALUE"""),"")</f>
        <v/>
      </c>
    </row>
    <row r="848">
      <c r="A848" t="str">
        <f>IFERROR(__xludf.DUMMYFUNCTION("""COMPUTED_VALUE"""),"")</f>
        <v/>
      </c>
    </row>
    <row r="849">
      <c r="A849" t="str">
        <f>IFERROR(__xludf.DUMMYFUNCTION("""COMPUTED_VALUE"""),"")</f>
        <v/>
      </c>
    </row>
    <row r="850">
      <c r="A850" t="str">
        <f>IFERROR(__xludf.DUMMYFUNCTION("""COMPUTED_VALUE"""),"")</f>
        <v/>
      </c>
    </row>
    <row r="851">
      <c r="A851" t="str">
        <f>IFERROR(__xludf.DUMMYFUNCTION("""COMPUTED_VALUE"""),"")</f>
        <v/>
      </c>
    </row>
    <row r="852">
      <c r="A852" t="str">
        <f>IFERROR(__xludf.DUMMYFUNCTION("""COMPUTED_VALUE"""),"")</f>
        <v/>
      </c>
    </row>
    <row r="853">
      <c r="A853" t="str">
        <f>IFERROR(__xludf.DUMMYFUNCTION("""COMPUTED_VALUE"""),"")</f>
        <v/>
      </c>
    </row>
    <row r="854">
      <c r="A854" t="str">
        <f>IFERROR(__xludf.DUMMYFUNCTION("""COMPUTED_VALUE"""),"")</f>
        <v/>
      </c>
    </row>
    <row r="855">
      <c r="A855" t="str">
        <f>IFERROR(__xludf.DUMMYFUNCTION("""COMPUTED_VALUE"""),"")</f>
        <v/>
      </c>
    </row>
    <row r="856">
      <c r="A856" t="str">
        <f>IFERROR(__xludf.DUMMYFUNCTION("""COMPUTED_VALUE"""),"")</f>
        <v/>
      </c>
    </row>
    <row r="857">
      <c r="A857" t="str">
        <f>IFERROR(__xludf.DUMMYFUNCTION("""COMPUTED_VALUE"""),"")</f>
        <v/>
      </c>
    </row>
    <row r="858">
      <c r="A858" t="str">
        <f>IFERROR(__xludf.DUMMYFUNCTION("""COMPUTED_VALUE"""),"")</f>
        <v/>
      </c>
    </row>
    <row r="859">
      <c r="A859" t="str">
        <f>IFERROR(__xludf.DUMMYFUNCTION("""COMPUTED_VALUE"""),"")</f>
        <v/>
      </c>
    </row>
    <row r="860">
      <c r="A860" t="str">
        <f>IFERROR(__xludf.DUMMYFUNCTION("""COMPUTED_VALUE"""),"")</f>
        <v/>
      </c>
    </row>
    <row r="861">
      <c r="A861" t="str">
        <f>IFERROR(__xludf.DUMMYFUNCTION("""COMPUTED_VALUE"""),"")</f>
        <v/>
      </c>
    </row>
    <row r="862">
      <c r="A862" t="str">
        <f>IFERROR(__xludf.DUMMYFUNCTION("""COMPUTED_VALUE"""),"")</f>
        <v/>
      </c>
    </row>
    <row r="863">
      <c r="A863" t="str">
        <f>IFERROR(__xludf.DUMMYFUNCTION("""COMPUTED_VALUE"""),"")</f>
        <v/>
      </c>
    </row>
    <row r="864">
      <c r="A864" t="str">
        <f>IFERROR(__xludf.DUMMYFUNCTION("""COMPUTED_VALUE"""),"")</f>
        <v/>
      </c>
    </row>
    <row r="865">
      <c r="A865" t="str">
        <f>IFERROR(__xludf.DUMMYFUNCTION("""COMPUTED_VALUE"""),"")</f>
        <v/>
      </c>
    </row>
    <row r="866">
      <c r="A866" t="str">
        <f>IFERROR(__xludf.DUMMYFUNCTION("""COMPUTED_VALUE"""),"")</f>
        <v/>
      </c>
    </row>
    <row r="867">
      <c r="A867" t="str">
        <f>IFERROR(__xludf.DUMMYFUNCTION("""COMPUTED_VALUE"""),"")</f>
        <v/>
      </c>
    </row>
    <row r="868">
      <c r="A868" t="str">
        <f>IFERROR(__xludf.DUMMYFUNCTION("""COMPUTED_VALUE"""),"")</f>
        <v/>
      </c>
    </row>
    <row r="869">
      <c r="A869" t="str">
        <f>IFERROR(__xludf.DUMMYFUNCTION("""COMPUTED_VALUE"""),"")</f>
        <v/>
      </c>
    </row>
    <row r="870">
      <c r="A870" t="str">
        <f>IFERROR(__xludf.DUMMYFUNCTION("""COMPUTED_VALUE"""),"")</f>
        <v/>
      </c>
    </row>
    <row r="871">
      <c r="A871" t="str">
        <f>IFERROR(__xludf.DUMMYFUNCTION("""COMPUTED_VALUE"""),"")</f>
        <v/>
      </c>
    </row>
    <row r="872">
      <c r="A872" t="str">
        <f>IFERROR(__xludf.DUMMYFUNCTION("""COMPUTED_VALUE"""),"")</f>
        <v/>
      </c>
    </row>
    <row r="873">
      <c r="A873" t="str">
        <f>IFERROR(__xludf.DUMMYFUNCTION("""COMPUTED_VALUE"""),"")</f>
        <v/>
      </c>
    </row>
    <row r="874">
      <c r="A874" t="str">
        <f>IFERROR(__xludf.DUMMYFUNCTION("""COMPUTED_VALUE"""),"")</f>
        <v/>
      </c>
    </row>
    <row r="875">
      <c r="A875" t="str">
        <f>IFERROR(__xludf.DUMMYFUNCTION("""COMPUTED_VALUE"""),"")</f>
        <v/>
      </c>
    </row>
    <row r="876">
      <c r="A876" t="str">
        <f>IFERROR(__xludf.DUMMYFUNCTION("""COMPUTED_VALUE"""),"")</f>
        <v/>
      </c>
    </row>
    <row r="877">
      <c r="A877" t="str">
        <f>IFERROR(__xludf.DUMMYFUNCTION("""COMPUTED_VALUE"""),"")</f>
        <v/>
      </c>
    </row>
    <row r="878">
      <c r="A878" t="str">
        <f>IFERROR(__xludf.DUMMYFUNCTION("""COMPUTED_VALUE"""),"")</f>
        <v/>
      </c>
    </row>
    <row r="879">
      <c r="A879" t="str">
        <f>IFERROR(__xludf.DUMMYFUNCTION("""COMPUTED_VALUE"""),"")</f>
        <v/>
      </c>
    </row>
    <row r="880">
      <c r="A880" t="str">
        <f>IFERROR(__xludf.DUMMYFUNCTION("""COMPUTED_VALUE"""),"")</f>
        <v/>
      </c>
    </row>
    <row r="881">
      <c r="A881" t="str">
        <f>IFERROR(__xludf.DUMMYFUNCTION("""COMPUTED_VALUE"""),"")</f>
        <v/>
      </c>
    </row>
    <row r="882">
      <c r="A882" t="str">
        <f>IFERROR(__xludf.DUMMYFUNCTION("""COMPUTED_VALUE"""),"")</f>
        <v/>
      </c>
    </row>
    <row r="883">
      <c r="A883" t="str">
        <f>IFERROR(__xludf.DUMMYFUNCTION("""COMPUTED_VALUE"""),"")</f>
        <v/>
      </c>
    </row>
    <row r="884">
      <c r="A884" t="str">
        <f>IFERROR(__xludf.DUMMYFUNCTION("""COMPUTED_VALUE"""),"")</f>
        <v/>
      </c>
    </row>
    <row r="885">
      <c r="A885" t="str">
        <f>IFERROR(__xludf.DUMMYFUNCTION("""COMPUTED_VALUE"""),"")</f>
        <v/>
      </c>
    </row>
    <row r="886">
      <c r="A886" t="str">
        <f>IFERROR(__xludf.DUMMYFUNCTION("""COMPUTED_VALUE"""),"")</f>
        <v/>
      </c>
    </row>
    <row r="887">
      <c r="A887" t="str">
        <f>IFERROR(__xludf.DUMMYFUNCTION("""COMPUTED_VALUE"""),"")</f>
        <v/>
      </c>
    </row>
    <row r="888">
      <c r="A888" t="str">
        <f>IFERROR(__xludf.DUMMYFUNCTION("""COMPUTED_VALUE"""),"")</f>
        <v/>
      </c>
    </row>
    <row r="889">
      <c r="A889" t="str">
        <f>IFERROR(__xludf.DUMMYFUNCTION("""COMPUTED_VALUE"""),"")</f>
        <v/>
      </c>
    </row>
    <row r="890">
      <c r="A890" t="str">
        <f>IFERROR(__xludf.DUMMYFUNCTION("""COMPUTED_VALUE"""),"")</f>
        <v/>
      </c>
    </row>
    <row r="891">
      <c r="A891" t="str">
        <f>IFERROR(__xludf.DUMMYFUNCTION("""COMPUTED_VALUE"""),"")</f>
        <v/>
      </c>
    </row>
    <row r="892">
      <c r="A892" t="str">
        <f>IFERROR(__xludf.DUMMYFUNCTION("""COMPUTED_VALUE"""),"")</f>
        <v/>
      </c>
    </row>
    <row r="893">
      <c r="A893" t="str">
        <f>IFERROR(__xludf.DUMMYFUNCTION("""COMPUTED_VALUE"""),"")</f>
        <v/>
      </c>
    </row>
    <row r="894">
      <c r="A894" t="str">
        <f>IFERROR(__xludf.DUMMYFUNCTION("""COMPUTED_VALUE"""),"")</f>
        <v/>
      </c>
    </row>
    <row r="895">
      <c r="A895" t="str">
        <f>IFERROR(__xludf.DUMMYFUNCTION("""COMPUTED_VALUE"""),"")</f>
        <v/>
      </c>
    </row>
    <row r="896">
      <c r="A896" t="str">
        <f>IFERROR(__xludf.DUMMYFUNCTION("""COMPUTED_VALUE"""),"")</f>
        <v/>
      </c>
    </row>
    <row r="897">
      <c r="A897" t="str">
        <f>IFERROR(__xludf.DUMMYFUNCTION("""COMPUTED_VALUE"""),"")</f>
        <v/>
      </c>
    </row>
    <row r="898">
      <c r="A898" t="str">
        <f>IFERROR(__xludf.DUMMYFUNCTION("""COMPUTED_VALUE"""),"")</f>
        <v/>
      </c>
    </row>
    <row r="899">
      <c r="A899" t="str">
        <f>IFERROR(__xludf.DUMMYFUNCTION("""COMPUTED_VALUE"""),"")</f>
        <v/>
      </c>
    </row>
    <row r="900">
      <c r="A900" t="str">
        <f>IFERROR(__xludf.DUMMYFUNCTION("""COMPUTED_VALUE"""),"")</f>
        <v/>
      </c>
    </row>
    <row r="901">
      <c r="A901" t="str">
        <f>IFERROR(__xludf.DUMMYFUNCTION("""COMPUTED_VALUE"""),"")</f>
        <v/>
      </c>
    </row>
    <row r="902">
      <c r="A902" t="str">
        <f>IFERROR(__xludf.DUMMYFUNCTION("""COMPUTED_VALUE"""),"")</f>
        <v/>
      </c>
    </row>
    <row r="903">
      <c r="A903" t="str">
        <f>IFERROR(__xludf.DUMMYFUNCTION("""COMPUTED_VALUE"""),"")</f>
        <v/>
      </c>
    </row>
    <row r="904">
      <c r="A904" t="str">
        <f>IFERROR(__xludf.DUMMYFUNCTION("""COMPUTED_VALUE"""),"")</f>
        <v/>
      </c>
    </row>
    <row r="905">
      <c r="A905" t="str">
        <f>IFERROR(__xludf.DUMMYFUNCTION("""COMPUTED_VALUE"""),"")</f>
        <v/>
      </c>
    </row>
    <row r="906">
      <c r="A906" t="str">
        <f>IFERROR(__xludf.DUMMYFUNCTION("""COMPUTED_VALUE"""),"")</f>
        <v/>
      </c>
    </row>
    <row r="907">
      <c r="A907" t="str">
        <f>IFERROR(__xludf.DUMMYFUNCTION("""COMPUTED_VALUE"""),"")</f>
        <v/>
      </c>
    </row>
    <row r="908">
      <c r="A908" t="str">
        <f>IFERROR(__xludf.DUMMYFUNCTION("""COMPUTED_VALUE"""),"")</f>
        <v/>
      </c>
    </row>
    <row r="909">
      <c r="A909" t="str">
        <f>IFERROR(__xludf.DUMMYFUNCTION("""COMPUTED_VALUE"""),"")</f>
        <v/>
      </c>
    </row>
    <row r="910">
      <c r="A910" t="str">
        <f>IFERROR(__xludf.DUMMYFUNCTION("""COMPUTED_VALUE"""),"")</f>
        <v/>
      </c>
    </row>
    <row r="911">
      <c r="A911" t="str">
        <f>IFERROR(__xludf.DUMMYFUNCTION("""COMPUTED_VALUE"""),"")</f>
        <v/>
      </c>
    </row>
    <row r="912">
      <c r="A912" t="str">
        <f>IFERROR(__xludf.DUMMYFUNCTION("""COMPUTED_VALUE"""),"")</f>
        <v/>
      </c>
    </row>
    <row r="913">
      <c r="A913" t="str">
        <f>IFERROR(__xludf.DUMMYFUNCTION("""COMPUTED_VALUE"""),"")</f>
        <v/>
      </c>
    </row>
    <row r="914">
      <c r="A914" t="str">
        <f>IFERROR(__xludf.DUMMYFUNCTION("""COMPUTED_VALUE"""),"")</f>
        <v/>
      </c>
    </row>
    <row r="915">
      <c r="A915" t="str">
        <f>IFERROR(__xludf.DUMMYFUNCTION("""COMPUTED_VALUE"""),"")</f>
        <v/>
      </c>
    </row>
    <row r="916">
      <c r="A916" t="str">
        <f>IFERROR(__xludf.DUMMYFUNCTION("""COMPUTED_VALUE"""),"")</f>
        <v/>
      </c>
    </row>
    <row r="917">
      <c r="A917" t="str">
        <f>IFERROR(__xludf.DUMMYFUNCTION("""COMPUTED_VALUE"""),"")</f>
        <v/>
      </c>
    </row>
    <row r="918">
      <c r="A918" t="str">
        <f>IFERROR(__xludf.DUMMYFUNCTION("""COMPUTED_VALUE"""),"")</f>
        <v/>
      </c>
    </row>
    <row r="919">
      <c r="A919" t="str">
        <f>IFERROR(__xludf.DUMMYFUNCTION("""COMPUTED_VALUE"""),"")</f>
        <v/>
      </c>
    </row>
    <row r="920">
      <c r="A920" t="str">
        <f>IFERROR(__xludf.DUMMYFUNCTION("""COMPUTED_VALUE"""),"")</f>
        <v/>
      </c>
    </row>
    <row r="921">
      <c r="A921" t="str">
        <f>IFERROR(__xludf.DUMMYFUNCTION("""COMPUTED_VALUE"""),"")</f>
        <v/>
      </c>
    </row>
    <row r="922">
      <c r="A922" t="str">
        <f>IFERROR(__xludf.DUMMYFUNCTION("""COMPUTED_VALUE"""),"")</f>
        <v/>
      </c>
    </row>
    <row r="923">
      <c r="A923" t="str">
        <f>IFERROR(__xludf.DUMMYFUNCTION("""COMPUTED_VALUE"""),"")</f>
        <v/>
      </c>
    </row>
    <row r="924">
      <c r="A924" t="str">
        <f>IFERROR(__xludf.DUMMYFUNCTION("""COMPUTED_VALUE"""),"")</f>
        <v/>
      </c>
    </row>
    <row r="925">
      <c r="A925" t="str">
        <f>IFERROR(__xludf.DUMMYFUNCTION("""COMPUTED_VALUE"""),"")</f>
        <v/>
      </c>
    </row>
    <row r="926">
      <c r="A926" t="str">
        <f>IFERROR(__xludf.DUMMYFUNCTION("""COMPUTED_VALUE"""),"")</f>
        <v/>
      </c>
    </row>
    <row r="927">
      <c r="A927" t="str">
        <f>IFERROR(__xludf.DUMMYFUNCTION("""COMPUTED_VALUE"""),"")</f>
        <v/>
      </c>
    </row>
    <row r="928">
      <c r="A928" t="str">
        <f>IFERROR(__xludf.DUMMYFUNCTION("""COMPUTED_VALUE"""),"")</f>
        <v/>
      </c>
    </row>
    <row r="929">
      <c r="A929" t="str">
        <f>IFERROR(__xludf.DUMMYFUNCTION("""COMPUTED_VALUE"""),"")</f>
        <v/>
      </c>
    </row>
    <row r="930">
      <c r="A930" t="str">
        <f>IFERROR(__xludf.DUMMYFUNCTION("""COMPUTED_VALUE"""),"")</f>
        <v/>
      </c>
    </row>
    <row r="931">
      <c r="A931" t="str">
        <f>IFERROR(__xludf.DUMMYFUNCTION("""COMPUTED_VALUE"""),"")</f>
        <v/>
      </c>
    </row>
    <row r="932">
      <c r="A932" t="str">
        <f>IFERROR(__xludf.DUMMYFUNCTION("""COMPUTED_VALUE"""),"")</f>
        <v/>
      </c>
    </row>
    <row r="933">
      <c r="A933" t="str">
        <f>IFERROR(__xludf.DUMMYFUNCTION("""COMPUTED_VALUE"""),"")</f>
        <v/>
      </c>
    </row>
    <row r="934">
      <c r="A934" t="str">
        <f>IFERROR(__xludf.DUMMYFUNCTION("""COMPUTED_VALUE"""),"")</f>
        <v/>
      </c>
    </row>
    <row r="935">
      <c r="A935" t="str">
        <f>IFERROR(__xludf.DUMMYFUNCTION("""COMPUTED_VALUE"""),"")</f>
        <v/>
      </c>
    </row>
    <row r="936">
      <c r="A936" t="str">
        <f>IFERROR(__xludf.DUMMYFUNCTION("""COMPUTED_VALUE"""),"")</f>
        <v/>
      </c>
    </row>
    <row r="937">
      <c r="A937" t="str">
        <f>IFERROR(__xludf.DUMMYFUNCTION("""COMPUTED_VALUE"""),"")</f>
        <v/>
      </c>
    </row>
    <row r="938">
      <c r="A938" t="str">
        <f>IFERROR(__xludf.DUMMYFUNCTION("""COMPUTED_VALUE"""),"")</f>
        <v/>
      </c>
    </row>
    <row r="939">
      <c r="A939" t="str">
        <f>IFERROR(__xludf.DUMMYFUNCTION("""COMPUTED_VALUE"""),"")</f>
        <v/>
      </c>
    </row>
    <row r="940">
      <c r="A940" t="str">
        <f>IFERROR(__xludf.DUMMYFUNCTION("""COMPUTED_VALUE"""),"")</f>
        <v/>
      </c>
    </row>
    <row r="941">
      <c r="A941" t="str">
        <f>IFERROR(__xludf.DUMMYFUNCTION("""COMPUTED_VALUE"""),"")</f>
        <v/>
      </c>
    </row>
    <row r="942">
      <c r="A942" t="str">
        <f>IFERROR(__xludf.DUMMYFUNCTION("""COMPUTED_VALUE"""),"")</f>
        <v/>
      </c>
    </row>
    <row r="943">
      <c r="A943" t="str">
        <f>IFERROR(__xludf.DUMMYFUNCTION("""COMPUTED_VALUE"""),"")</f>
        <v/>
      </c>
    </row>
    <row r="944">
      <c r="A944" t="str">
        <f>IFERROR(__xludf.DUMMYFUNCTION("""COMPUTED_VALUE"""),"")</f>
        <v/>
      </c>
    </row>
    <row r="945">
      <c r="A945" t="str">
        <f>IFERROR(__xludf.DUMMYFUNCTION("""COMPUTED_VALUE"""),"")</f>
        <v/>
      </c>
    </row>
    <row r="946">
      <c r="A946" t="str">
        <f>IFERROR(__xludf.DUMMYFUNCTION("""COMPUTED_VALUE"""),"")</f>
        <v/>
      </c>
    </row>
    <row r="947">
      <c r="A947" t="str">
        <f>IFERROR(__xludf.DUMMYFUNCTION("""COMPUTED_VALUE"""),"")</f>
        <v/>
      </c>
    </row>
    <row r="948">
      <c r="A948" t="str">
        <f>IFERROR(__xludf.DUMMYFUNCTION("""COMPUTED_VALUE"""),"")</f>
        <v/>
      </c>
    </row>
    <row r="949">
      <c r="A949" t="str">
        <f>IFERROR(__xludf.DUMMYFUNCTION("""COMPUTED_VALUE"""),"")</f>
        <v/>
      </c>
    </row>
    <row r="950">
      <c r="A950" t="str">
        <f>IFERROR(__xludf.DUMMYFUNCTION("""COMPUTED_VALUE"""),"")</f>
        <v/>
      </c>
    </row>
    <row r="951">
      <c r="A951" t="str">
        <f>IFERROR(__xludf.DUMMYFUNCTION("""COMPUTED_VALUE"""),"")</f>
        <v/>
      </c>
    </row>
    <row r="952">
      <c r="A952" t="str">
        <f>IFERROR(__xludf.DUMMYFUNCTION("""COMPUTED_VALUE"""),"")</f>
        <v/>
      </c>
    </row>
    <row r="953">
      <c r="A953" t="str">
        <f>IFERROR(__xludf.DUMMYFUNCTION("""COMPUTED_VALUE"""),"")</f>
        <v/>
      </c>
    </row>
    <row r="954">
      <c r="A954" t="str">
        <f>IFERROR(__xludf.DUMMYFUNCTION("""COMPUTED_VALUE"""),"")</f>
        <v/>
      </c>
    </row>
    <row r="955">
      <c r="A955" t="str">
        <f>IFERROR(__xludf.DUMMYFUNCTION("""COMPUTED_VALUE"""),"")</f>
        <v/>
      </c>
    </row>
    <row r="956">
      <c r="A956" t="str">
        <f>IFERROR(__xludf.DUMMYFUNCTION("""COMPUTED_VALUE"""),"")</f>
        <v/>
      </c>
    </row>
    <row r="957">
      <c r="A957" t="str">
        <f>IFERROR(__xludf.DUMMYFUNCTION("""COMPUTED_VALUE"""),"")</f>
        <v/>
      </c>
    </row>
    <row r="958">
      <c r="A958" t="str">
        <f>IFERROR(__xludf.DUMMYFUNCTION("""COMPUTED_VALUE"""),"")</f>
        <v/>
      </c>
    </row>
    <row r="959">
      <c r="A959" t="str">
        <f>IFERROR(__xludf.DUMMYFUNCTION("""COMPUTED_VALUE"""),"")</f>
        <v/>
      </c>
    </row>
    <row r="960">
      <c r="A960" t="str">
        <f>IFERROR(__xludf.DUMMYFUNCTION("""COMPUTED_VALUE"""),"")</f>
        <v/>
      </c>
    </row>
    <row r="961">
      <c r="A961" t="str">
        <f>IFERROR(__xludf.DUMMYFUNCTION("""COMPUTED_VALUE"""),"")</f>
        <v/>
      </c>
    </row>
    <row r="962">
      <c r="A962" t="str">
        <f>IFERROR(__xludf.DUMMYFUNCTION("""COMPUTED_VALUE"""),"")</f>
        <v/>
      </c>
    </row>
    <row r="963">
      <c r="A963" t="str">
        <f>IFERROR(__xludf.DUMMYFUNCTION("""COMPUTED_VALUE"""),"")</f>
        <v/>
      </c>
    </row>
    <row r="964">
      <c r="A964" t="str">
        <f>IFERROR(__xludf.DUMMYFUNCTION("""COMPUTED_VALUE"""),"")</f>
        <v/>
      </c>
    </row>
    <row r="965">
      <c r="A965" t="str">
        <f>IFERROR(__xludf.DUMMYFUNCTION("""COMPUTED_VALUE"""),"")</f>
        <v/>
      </c>
    </row>
    <row r="966">
      <c r="A966" t="str">
        <f>IFERROR(__xludf.DUMMYFUNCTION("""COMPUTED_VALUE"""),"")</f>
        <v/>
      </c>
    </row>
    <row r="967">
      <c r="A967" t="str">
        <f>IFERROR(__xludf.DUMMYFUNCTION("""COMPUTED_VALUE"""),"")</f>
        <v/>
      </c>
    </row>
    <row r="968">
      <c r="A968" t="str">
        <f>IFERROR(__xludf.DUMMYFUNCTION("""COMPUTED_VALUE"""),"")</f>
        <v/>
      </c>
    </row>
    <row r="969">
      <c r="A969" t="str">
        <f>IFERROR(__xludf.DUMMYFUNCTION("""COMPUTED_VALUE"""),"")</f>
        <v/>
      </c>
    </row>
    <row r="970">
      <c r="A970" t="str">
        <f>IFERROR(__xludf.DUMMYFUNCTION("""COMPUTED_VALUE"""),"")</f>
        <v/>
      </c>
    </row>
    <row r="971">
      <c r="A971" t="str">
        <f>IFERROR(__xludf.DUMMYFUNCTION("""COMPUTED_VALUE"""),"")</f>
        <v/>
      </c>
    </row>
    <row r="972">
      <c r="A972" t="str">
        <f>IFERROR(__xludf.DUMMYFUNCTION("""COMPUTED_VALUE"""),"")</f>
        <v/>
      </c>
    </row>
    <row r="973">
      <c r="A973" t="str">
        <f>IFERROR(__xludf.DUMMYFUNCTION("""COMPUTED_VALUE"""),"")</f>
        <v/>
      </c>
    </row>
    <row r="974">
      <c r="A974" t="str">
        <f>IFERROR(__xludf.DUMMYFUNCTION("""COMPUTED_VALUE"""),"")</f>
        <v/>
      </c>
    </row>
    <row r="975">
      <c r="A975" t="str">
        <f>IFERROR(__xludf.DUMMYFUNCTION("""COMPUTED_VALUE"""),"")</f>
        <v/>
      </c>
    </row>
    <row r="976">
      <c r="A976" t="str">
        <f>IFERROR(__xludf.DUMMYFUNCTION("""COMPUTED_VALUE"""),"")</f>
        <v/>
      </c>
    </row>
    <row r="977">
      <c r="A977" t="str">
        <f>IFERROR(__xludf.DUMMYFUNCTION("""COMPUTED_VALUE"""),"")</f>
        <v/>
      </c>
    </row>
    <row r="978">
      <c r="A978" t="str">
        <f>IFERROR(__xludf.DUMMYFUNCTION("""COMPUTED_VALUE"""),"")</f>
        <v/>
      </c>
    </row>
    <row r="979">
      <c r="A979" t="str">
        <f>IFERROR(__xludf.DUMMYFUNCTION("""COMPUTED_VALUE"""),"")</f>
        <v/>
      </c>
    </row>
    <row r="980">
      <c r="A980" t="str">
        <f>IFERROR(__xludf.DUMMYFUNCTION("""COMPUTED_VALUE"""),"")</f>
        <v/>
      </c>
    </row>
    <row r="981">
      <c r="A981" t="str">
        <f>IFERROR(__xludf.DUMMYFUNCTION("""COMPUTED_VALUE"""),"")</f>
        <v/>
      </c>
    </row>
    <row r="982">
      <c r="A982" t="str">
        <f>IFERROR(__xludf.DUMMYFUNCTION("""COMPUTED_VALUE"""),"")</f>
        <v/>
      </c>
    </row>
    <row r="983">
      <c r="A983" t="str">
        <f>IFERROR(__xludf.DUMMYFUNCTION("""COMPUTED_VALUE"""),"")</f>
        <v/>
      </c>
    </row>
    <row r="984">
      <c r="A984" t="str">
        <f>IFERROR(__xludf.DUMMYFUNCTION("""COMPUTED_VALUE"""),"")</f>
        <v/>
      </c>
    </row>
    <row r="985">
      <c r="A985" t="str">
        <f>IFERROR(__xludf.DUMMYFUNCTION("""COMPUTED_VALUE"""),"")</f>
        <v/>
      </c>
    </row>
    <row r="986">
      <c r="A986" t="str">
        <f>IFERROR(__xludf.DUMMYFUNCTION("""COMPUTED_VALUE"""),"")</f>
        <v/>
      </c>
    </row>
    <row r="987">
      <c r="A987" t="str">
        <f>IFERROR(__xludf.DUMMYFUNCTION("""COMPUTED_VALUE"""),"")</f>
        <v/>
      </c>
    </row>
    <row r="988">
      <c r="A988" t="str">
        <f>IFERROR(__xludf.DUMMYFUNCTION("""COMPUTED_VALUE"""),"")</f>
        <v/>
      </c>
    </row>
    <row r="989">
      <c r="A989" t="str">
        <f>IFERROR(__xludf.DUMMYFUNCTION("""COMPUTED_VALUE"""),"")</f>
        <v/>
      </c>
    </row>
    <row r="990">
      <c r="A990" t="str">
        <f>IFERROR(__xludf.DUMMYFUNCTION("""COMPUTED_VALUE"""),"")</f>
        <v/>
      </c>
    </row>
    <row r="991">
      <c r="A991" t="str">
        <f>IFERROR(__xludf.DUMMYFUNCTION("""COMPUTED_VALUE"""),"")</f>
        <v/>
      </c>
    </row>
    <row r="992">
      <c r="A992" t="str">
        <f>IFERROR(__xludf.DUMMYFUNCTION("""COMPUTED_VALUE"""),"")</f>
        <v/>
      </c>
    </row>
    <row r="993">
      <c r="A993" t="str">
        <f>IFERROR(__xludf.DUMMYFUNCTION("""COMPUTED_VALUE"""),"")</f>
        <v/>
      </c>
    </row>
    <row r="994">
      <c r="A994" t="str">
        <f>IFERROR(__xludf.DUMMYFUNCTION("""COMPUTED_VALUE"""),"")</f>
        <v/>
      </c>
    </row>
    <row r="995">
      <c r="A995" t="str">
        <f>IFERROR(__xludf.DUMMYFUNCTION("""COMPUTED_VALUE"""),"")</f>
        <v/>
      </c>
    </row>
    <row r="996">
      <c r="A996" t="str">
        <f>IFERROR(__xludf.DUMMYFUNCTION("""COMPUTED_VALUE"""),"")</f>
        <v/>
      </c>
    </row>
    <row r="997">
      <c r="A997" t="str">
        <f>IFERROR(__xludf.DUMMYFUNCTION("""COMPUTED_VALUE"""),"")</f>
        <v/>
      </c>
    </row>
    <row r="998">
      <c r="A998" t="str">
        <f>IFERROR(__xludf.DUMMYFUNCTION("""COMPUTED_VALUE"""),"")</f>
        <v/>
      </c>
    </row>
    <row r="999">
      <c r="A999" t="str">
        <f>IFERROR(__xludf.DUMMYFUNCTION("""COMPUTED_VALUE"""),"")</f>
        <v/>
      </c>
    </row>
    <row r="1000">
      <c r="A1000" t="str">
        <f>IFERROR(__xludf.DUMMYFUNCTION("""COMPUTED_VALUE"""),"")</f>
        <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0.0"/>
  </cols>
  <sheetData>
    <row r="1">
      <c r="A1" s="2" t="s">
        <v>2</v>
      </c>
      <c r="B1" s="4" t="s">
        <v>4</v>
      </c>
    </row>
    <row r="2">
      <c r="A2" s="2" t="s">
        <v>6</v>
      </c>
      <c r="B2" s="4" t="s">
        <v>7</v>
      </c>
    </row>
    <row r="3">
      <c r="A3" s="6" t="s">
        <v>8</v>
      </c>
      <c r="B3" s="4"/>
    </row>
    <row r="4">
      <c r="A4" s="2" t="s">
        <v>11</v>
      </c>
      <c r="B4" s="4" t="s">
        <v>12</v>
      </c>
    </row>
    <row r="5">
      <c r="A5" s="2" t="s">
        <v>13</v>
      </c>
      <c r="B5" s="4" t="s">
        <v>14</v>
      </c>
    </row>
    <row r="6">
      <c r="A6" s="2" t="s">
        <v>16</v>
      </c>
      <c r="B6" s="4" t="s">
        <v>17</v>
      </c>
    </row>
    <row r="7">
      <c r="A7" s="2" t="s">
        <v>18</v>
      </c>
      <c r="B7" s="4" t="s">
        <v>19</v>
      </c>
    </row>
    <row r="8">
      <c r="A8" s="2" t="s">
        <v>20</v>
      </c>
      <c r="B8" s="4" t="s">
        <v>21</v>
      </c>
    </row>
    <row r="9">
      <c r="A9" s="2" t="s">
        <v>22</v>
      </c>
      <c r="B9" s="4" t="s">
        <v>23</v>
      </c>
    </row>
    <row r="10">
      <c r="A10" s="6" t="s">
        <v>25</v>
      </c>
      <c r="B10" s="4" t="s">
        <v>26</v>
      </c>
    </row>
    <row r="11">
      <c r="A11" s="2" t="s">
        <v>27</v>
      </c>
      <c r="B11" s="4" t="s">
        <v>28</v>
      </c>
    </row>
    <row r="12">
      <c r="A12" s="2" t="s">
        <v>29</v>
      </c>
      <c r="B12" s="4" t="s">
        <v>30</v>
      </c>
    </row>
    <row r="13">
      <c r="A13" s="2" t="s">
        <v>31</v>
      </c>
      <c r="B13" s="4" t="s">
        <v>32</v>
      </c>
    </row>
    <row r="14">
      <c r="A14" s="2" t="s">
        <v>33</v>
      </c>
      <c r="B14" s="4" t="s">
        <v>28</v>
      </c>
    </row>
    <row r="15">
      <c r="A15" s="2" t="s">
        <v>35</v>
      </c>
    </row>
    <row r="16">
      <c r="A16" s="2" t="s">
        <v>36</v>
      </c>
    </row>
    <row r="17">
      <c r="A17" s="4" t="s">
        <v>37</v>
      </c>
    </row>
    <row r="18">
      <c r="A18" s="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0.86"/>
  </cols>
  <sheetData>
    <row r="1">
      <c r="A1" s="5" t="s">
        <v>1</v>
      </c>
    </row>
    <row r="2">
      <c r="A2" s="8" t="s">
        <v>9</v>
      </c>
    </row>
    <row r="3">
      <c r="A3" s="10" t="s">
        <v>24</v>
      </c>
    </row>
    <row r="4">
      <c r="A4" s="8" t="s">
        <v>38</v>
      </c>
    </row>
    <row r="5">
      <c r="A5" s="8" t="s">
        <v>41</v>
      </c>
    </row>
    <row r="6">
      <c r="A6" s="8" t="s">
        <v>43</v>
      </c>
    </row>
    <row r="7">
      <c r="A7" s="8" t="s">
        <v>44</v>
      </c>
    </row>
    <row r="8">
      <c r="A8" s="8" t="s">
        <v>45</v>
      </c>
    </row>
    <row r="9" ht="11.25" customHeight="1">
      <c r="A9" s="8" t="s">
        <v>47</v>
      </c>
    </row>
    <row r="10">
      <c r="A10" s="4" t="s">
        <v>48</v>
      </c>
    </row>
    <row r="11">
      <c r="A11" s="4" t="s">
        <v>51</v>
      </c>
    </row>
    <row r="13">
      <c r="A13" s="10" t="s">
        <v>52</v>
      </c>
    </row>
    <row r="14">
      <c r="A14" s="4" t="s">
        <v>53</v>
      </c>
      <c r="B14" t="str">
        <f>if(sumif('Výdaje'!A14:A1002,"=Rezerva předsednictva",#REF!)&lt;max(#REF!),"splněno","nesplněno")</f>
        <v>#N/A</v>
      </c>
    </row>
  </sheetData>
  <conditionalFormatting sqref="B14">
    <cfRule type="cellIs" dxfId="0" priority="1" operator="equal">
      <formula>"splněno"</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6AA84F"/>
    <outlinePr summaryBelow="0" summaryRight="0"/>
  </sheetPr>
  <sheetViews>
    <sheetView workbookViewId="0"/>
  </sheetViews>
  <sheetFormatPr customHeight="1" defaultColWidth="14.43" defaultRowHeight="15.75"/>
  <cols>
    <col customWidth="1" hidden="1" min="1" max="1" width="9.14"/>
    <col customWidth="1" min="2" max="2" width="36.43"/>
    <col customWidth="1" hidden="1" min="3" max="4" width="10.14"/>
    <col customWidth="1" min="5" max="13" width="10.14"/>
  </cols>
  <sheetData>
    <row r="1">
      <c r="B1" s="5" t="s">
        <v>105</v>
      </c>
      <c r="E1" s="58" t="s">
        <v>93</v>
      </c>
      <c r="F1" s="60" t="s">
        <v>107</v>
      </c>
      <c r="I1" s="60"/>
      <c r="J1" s="60"/>
      <c r="K1" s="62"/>
      <c r="L1" s="62"/>
    </row>
    <row r="2">
      <c r="A2" s="64" t="s">
        <v>109</v>
      </c>
      <c r="B2" s="65" t="s">
        <v>112</v>
      </c>
      <c r="C2" s="67">
        <v>2017.0</v>
      </c>
      <c r="D2" s="67">
        <v>2018.0</v>
      </c>
      <c r="E2" s="67">
        <v>2019.0</v>
      </c>
      <c r="F2" s="67">
        <v>2020.0</v>
      </c>
      <c r="G2" s="67">
        <v>2021.0</v>
      </c>
      <c r="H2" s="67">
        <v>2022.0</v>
      </c>
      <c r="I2" s="68"/>
      <c r="J2" s="68"/>
      <c r="K2" s="68"/>
      <c r="L2" s="68"/>
      <c r="M2" s="28"/>
      <c r="N2" s="28"/>
      <c r="O2" s="28"/>
      <c r="P2" s="28"/>
      <c r="Q2" s="28"/>
      <c r="R2" s="28"/>
      <c r="S2" s="28"/>
      <c r="T2" s="28"/>
      <c r="U2" s="28"/>
      <c r="V2" s="28"/>
      <c r="W2" s="28"/>
      <c r="X2" s="28"/>
      <c r="Y2" s="28"/>
      <c r="Z2" s="28"/>
    </row>
    <row r="3">
      <c r="A3" s="4" t="s">
        <v>116</v>
      </c>
      <c r="B3" s="70" t="s">
        <v>117</v>
      </c>
      <c r="C3" s="72">
        <f>SUM(C5:C1004)</f>
        <v>25729692.97</v>
      </c>
      <c r="D3" s="76" t="str">
        <f t="shared" ref="D3:H3" si="1">SUM(D4:D1004)</f>
        <v>#REF!</v>
      </c>
      <c r="E3" s="76">
        <f t="shared" si="1"/>
        <v>68191016</v>
      </c>
      <c r="F3" s="76">
        <f t="shared" si="1"/>
        <v>58996968.4</v>
      </c>
      <c r="G3" s="76">
        <f t="shared" si="1"/>
        <v>98715625.8</v>
      </c>
      <c r="H3" s="76">
        <f t="shared" si="1"/>
        <v>73381403.2</v>
      </c>
      <c r="I3" s="72"/>
      <c r="J3" s="72"/>
      <c r="K3" s="72"/>
      <c r="L3" s="72"/>
      <c r="M3" s="78"/>
    </row>
    <row r="4">
      <c r="A4" s="4" t="s">
        <v>125</v>
      </c>
      <c r="B4" s="80" t="s">
        <v>126</v>
      </c>
      <c r="C4" s="81">
        <v>0.0</v>
      </c>
      <c r="D4" s="72" t="str">
        <f>#REF!</f>
        <v>#REF!</v>
      </c>
      <c r="E4" s="72">
        <f>0</f>
        <v>0</v>
      </c>
      <c r="F4" s="72">
        <f>'Výdaje'!D7</f>
        <v>38004370.4</v>
      </c>
      <c r="G4" s="72">
        <f>'Výdaje'!E7</f>
        <v>25725322.8</v>
      </c>
      <c r="H4" s="72">
        <f>'Výdaje'!F7</f>
        <v>50277980.2</v>
      </c>
      <c r="I4" s="72"/>
      <c r="J4" s="72"/>
      <c r="K4" s="72"/>
      <c r="L4" s="72"/>
      <c r="M4" s="78"/>
    </row>
    <row r="5">
      <c r="A5" t="str">
        <f>IFERROR(__xludf.DUMMYFUNCTION("QUERY('Příjmy celostranické'!A3:J1004,""select C,B,E,F,G,H,I,J where D='""&amp;jednotka&amp;""'"",-1)"),"veřejný")</f>
        <v>veřejný</v>
      </c>
      <c r="B5" s="84" t="str">
        <f>IFERROR(__xludf.DUMMYFUNCTION("""COMPUTED_VALUE"""),"Příspěvek na mandát krajského zastupitele")</f>
        <v>Příspěvek na mandát krajského zastupitele</v>
      </c>
      <c r="C5" s="72">
        <f>IFERROR(__xludf.DUMMYFUNCTION("""COMPUTED_VALUE"""),474999.9999999999)</f>
        <v>475000</v>
      </c>
      <c r="D5" s="72">
        <f>IFERROR(__xludf.DUMMYFUNCTION("""COMPUTED_VALUE"""),587499.9999999999)</f>
        <v>587500</v>
      </c>
      <c r="E5" s="72">
        <f>IFERROR(__xludf.DUMMYFUNCTION("""COMPUTED_VALUE"""),924999.9999999998)</f>
        <v>925000</v>
      </c>
      <c r="F5" s="72">
        <f>IFERROR(__xludf.DUMMYFUNCTION("""COMPUTED_VALUE"""),1593749.9999999995)</f>
        <v>1593750</v>
      </c>
      <c r="G5" s="72">
        <f>IFERROR(__xludf.DUMMYFUNCTION("""COMPUTED_VALUE"""),3599999.999999999)</f>
        <v>3600000</v>
      </c>
      <c r="H5" s="72">
        <f>IFERROR(__xludf.DUMMYFUNCTION("""COMPUTED_VALUE"""),3599999.999999999)</f>
        <v>3600000</v>
      </c>
      <c r="I5" s="72"/>
      <c r="J5" s="72"/>
      <c r="K5" s="72"/>
      <c r="L5" s="72"/>
      <c r="M5" s="78"/>
    </row>
    <row r="6">
      <c r="A6" t="str">
        <f>IFERROR(__xludf.DUMMYFUNCTION("""COMPUTED_VALUE"""),"veřejný")</f>
        <v>veřejný</v>
      </c>
      <c r="B6" s="84" t="str">
        <f>IFERROR(__xludf.DUMMYFUNCTION("""COMPUTED_VALUE"""),"Státní příspěvek na sněmovní volby")</f>
        <v>Státní příspěvek na sněmovní volby</v>
      </c>
      <c r="C6" s="72">
        <f>IFERROR(__xludf.DUMMYFUNCTION("""COMPUTED_VALUE"""),1.1499879999999998E7)</f>
        <v>11499880</v>
      </c>
      <c r="D6" s="72">
        <f>IFERROR(__xludf.DUMMYFUNCTION("""COMPUTED_VALUE"""),2.674763E7)</f>
        <v>26747630</v>
      </c>
      <c r="E6" s="72" t="str">
        <f>IFERROR(__xludf.DUMMYFUNCTION("""COMPUTED_VALUE"""),"")</f>
        <v/>
      </c>
      <c r="F6" s="72" t="str">
        <f>IFERROR(__xludf.DUMMYFUNCTION("""COMPUTED_VALUE"""),"")</f>
        <v/>
      </c>
      <c r="G6" s="72">
        <f>IFERROR(__xludf.DUMMYFUNCTION("""COMPUTED_VALUE"""),4.735409E7)</f>
        <v>47354090</v>
      </c>
      <c r="H6" s="72" t="str">
        <f>IFERROR(__xludf.DUMMYFUNCTION("""COMPUTED_VALUE"""),"")</f>
        <v/>
      </c>
      <c r="I6" s="72"/>
      <c r="J6" s="72"/>
      <c r="K6" s="72"/>
      <c r="L6" s="72"/>
      <c r="M6" s="78"/>
    </row>
    <row r="7">
      <c r="A7" t="str">
        <f>IFERROR(__xludf.DUMMYFUNCTION("""COMPUTED_VALUE"""),"veřejný")</f>
        <v>veřejný</v>
      </c>
      <c r="B7" s="84" t="str">
        <f>IFERROR(__xludf.DUMMYFUNCTION("""COMPUTED_VALUE"""),"Příspěvek na mandát poslance")</f>
        <v>Příspěvek na mandát poslance</v>
      </c>
      <c r="C7" s="72">
        <f>IFERROR(__xludf.DUMMYFUNCTION("""COMPUTED_VALUE"""),2475000.0)</f>
        <v>2475000</v>
      </c>
      <c r="D7" s="72">
        <f>IFERROR(__xludf.DUMMYFUNCTION("""COMPUTED_VALUE"""),9900000.0)</f>
        <v>9900000</v>
      </c>
      <c r="E7" s="72">
        <f>IFERROR(__xludf.DUMMYFUNCTION("""COMPUTED_VALUE"""),9900000.0)</f>
        <v>9900000</v>
      </c>
      <c r="F7" s="72">
        <f>IFERROR(__xludf.DUMMYFUNCTION("""COMPUTED_VALUE"""),9900000.0)</f>
        <v>9900000</v>
      </c>
      <c r="G7" s="72">
        <f>IFERROR(__xludf.DUMMYFUNCTION("""COMPUTED_VALUE"""),9900000.0)</f>
        <v>9900000</v>
      </c>
      <c r="H7" s="72">
        <f>IFERROR(__xludf.DUMMYFUNCTION("""COMPUTED_VALUE"""),9900000.0)</f>
        <v>9900000</v>
      </c>
      <c r="I7" s="72"/>
      <c r="J7" s="72"/>
      <c r="K7" s="72"/>
      <c r="L7" s="72"/>
      <c r="M7" s="78"/>
    </row>
    <row r="8">
      <c r="A8" t="str">
        <f>IFERROR(__xludf.DUMMYFUNCTION("""COMPUTED_VALUE"""),"veřejný")</f>
        <v>veřejný</v>
      </c>
      <c r="B8" s="84" t="str">
        <f>IFERROR(__xludf.DUMMYFUNCTION("""COMPUTED_VALUE"""),"Státní příspěvek na eurovolby")</f>
        <v>Státní příspěvek na eurovolby</v>
      </c>
      <c r="C8" s="72" t="str">
        <f>IFERROR(__xludf.DUMMYFUNCTION("""COMPUTED_VALUE"""),"")</f>
        <v/>
      </c>
      <c r="D8" s="72" t="str">
        <f>IFERROR(__xludf.DUMMYFUNCTION("""COMPUTED_VALUE"""),"")</f>
        <v/>
      </c>
      <c r="E8" s="72">
        <f>IFERROR(__xludf.DUMMYFUNCTION("""COMPUTED_VALUE"""),4141483.0)</f>
        <v>4141483</v>
      </c>
      <c r="F8" s="72" t="str">
        <f>IFERROR(__xludf.DUMMYFUNCTION("""COMPUTED_VALUE"""),"")</f>
        <v/>
      </c>
      <c r="G8" s="72" t="str">
        <f>IFERROR(__xludf.DUMMYFUNCTION("""COMPUTED_VALUE"""),"")</f>
        <v/>
      </c>
      <c r="H8" s="72" t="str">
        <f>IFERROR(__xludf.DUMMYFUNCTION("""COMPUTED_VALUE"""),"")</f>
        <v/>
      </c>
      <c r="I8" s="72"/>
      <c r="J8" s="72"/>
      <c r="K8" s="72"/>
      <c r="L8" s="72"/>
      <c r="M8" s="78"/>
    </row>
    <row r="9">
      <c r="A9" t="str">
        <f>IFERROR(__xludf.DUMMYFUNCTION("""COMPUTED_VALUE"""),"veřejný")</f>
        <v>veřejný</v>
      </c>
      <c r="B9" s="84" t="str">
        <f>IFERROR(__xludf.DUMMYFUNCTION("""COMPUTED_VALUE"""),"Stálý příspěvek")</f>
        <v>Stálý příspěvek</v>
      </c>
      <c r="C9" s="72">
        <f>IFERROR(__xludf.DUMMYFUNCTION("""COMPUTED_VALUE"""),1319993.0)</f>
        <v>1319993</v>
      </c>
      <c r="D9" s="72">
        <f>IFERROR(__xludf.DUMMYFUNCTION("""COMPUTED_VALUE"""),8679991.0)</f>
        <v>8679991</v>
      </c>
      <c r="E9" s="72">
        <f>IFERROR(__xludf.DUMMYFUNCTION("""COMPUTED_VALUE"""),7999993.0)</f>
        <v>7999993</v>
      </c>
      <c r="F9" s="72">
        <f>IFERROR(__xludf.DUMMYFUNCTION("""COMPUTED_VALUE"""),7999993.0)</f>
        <v>7999993</v>
      </c>
      <c r="G9" s="72">
        <f>IFERROR(__xludf.DUMMYFUNCTION("""COMPUTED_VALUE"""),7999993.0)</f>
        <v>7999993</v>
      </c>
      <c r="H9" s="72">
        <f>IFERROR(__xludf.DUMMYFUNCTION("""COMPUTED_VALUE"""),7999993.0)</f>
        <v>7999993</v>
      </c>
      <c r="I9" s="72"/>
      <c r="J9" s="72"/>
      <c r="K9" s="72"/>
      <c r="L9" s="72"/>
      <c r="M9" s="78"/>
    </row>
    <row r="10">
      <c r="A10" t="str">
        <f>IFERROR(__xludf.DUMMYFUNCTION("""COMPUTED_VALUE"""),"ostatní")</f>
        <v>ostatní</v>
      </c>
      <c r="B10" s="84" t="str">
        <f>IFERROR(__xludf.DUMMYFUNCTION("""COMPUTED_VALUE"""),"Členské příspěvky")</f>
        <v>Členské příspěvky</v>
      </c>
      <c r="C10" s="72">
        <f>IFERROR(__xludf.DUMMYFUNCTION("""COMPUTED_VALUE"""),56420.0)</f>
        <v>56420</v>
      </c>
      <c r="D10" s="72">
        <f>IFERROR(__xludf.DUMMYFUNCTION("""COMPUTED_VALUE"""),129955.0)</f>
        <v>129955</v>
      </c>
      <c r="E10" s="72">
        <f>IFERROR(__xludf.DUMMYFUNCTION("""COMPUTED_VALUE"""),156040.0)</f>
        <v>156040</v>
      </c>
      <c r="F10" s="72">
        <f>IFERROR(__xludf.DUMMYFUNCTION("""COMPUTED_VALUE"""),186355.0)</f>
        <v>186355</v>
      </c>
      <c r="G10" s="72">
        <f>IFERROR(__xludf.DUMMYFUNCTION("""COMPUTED_VALUE"""),223720.0)</f>
        <v>223720</v>
      </c>
      <c r="H10" s="72">
        <f>IFERROR(__xludf.DUMMYFUNCTION("""COMPUTED_VALUE"""),290930.0)</f>
        <v>290930</v>
      </c>
      <c r="I10" s="72"/>
      <c r="J10" s="72"/>
      <c r="K10" s="72"/>
      <c r="L10" s="72"/>
      <c r="M10" s="78"/>
    </row>
    <row r="11">
      <c r="A11" t="str">
        <f>IFERROR(__xludf.DUMMYFUNCTION("""COMPUTED_VALUE"""),"veřejný")</f>
        <v>veřejný</v>
      </c>
      <c r="B11" s="84" t="str">
        <f>IFERROR(__xludf.DUMMYFUNCTION("""COMPUTED_VALUE"""),"Příspěvek na mandát senátora")</f>
        <v>Příspěvek na mandát senátora</v>
      </c>
      <c r="C11" s="72">
        <f>IFERROR(__xludf.DUMMYFUNCTION("""COMPUTED_VALUE"""),150000.0)</f>
        <v>150000</v>
      </c>
      <c r="D11" s="72">
        <f>IFERROR(__xludf.DUMMYFUNCTION("""COMPUTED_VALUE"""),225000.0)</f>
        <v>225000</v>
      </c>
      <c r="E11" s="72">
        <f>IFERROR(__xludf.DUMMYFUNCTION("""COMPUTED_VALUE"""),450000.0)</f>
        <v>450000</v>
      </c>
      <c r="F11" s="72">
        <f>IFERROR(__xludf.DUMMYFUNCTION("""COMPUTED_VALUE"""),450000.0)</f>
        <v>450000</v>
      </c>
      <c r="G11" s="72">
        <f>IFERROR(__xludf.DUMMYFUNCTION("""COMPUTED_VALUE"""),450000.0)</f>
        <v>450000</v>
      </c>
      <c r="H11" s="72">
        <f>IFERROR(__xludf.DUMMYFUNCTION("""COMPUTED_VALUE"""),450000.0)</f>
        <v>450000</v>
      </c>
      <c r="I11" s="72"/>
      <c r="J11" s="72"/>
      <c r="K11" s="72"/>
      <c r="L11" s="72"/>
      <c r="M11" s="78"/>
    </row>
    <row r="12">
      <c r="A12" t="str">
        <f>IFERROR(__xludf.DUMMYFUNCTION("""COMPUTED_VALUE"""),"veřejný")</f>
        <v>veřejný</v>
      </c>
      <c r="B12" s="84" t="str">
        <f>IFERROR(__xludf.DUMMYFUNCTION("""COMPUTED_VALUE"""),"Odvedené koaliční podíly")</f>
        <v>Odvedené koaliční podíly</v>
      </c>
      <c r="C12" s="72">
        <f>IFERROR(__xludf.DUMMYFUNCTION("""COMPUTED_VALUE"""),600000.0)</f>
        <v>600000</v>
      </c>
      <c r="D12" s="72">
        <f>IFERROR(__xludf.DUMMYFUNCTION("""COMPUTED_VALUE"""),450000.0)</f>
        <v>450000</v>
      </c>
      <c r="E12" s="72">
        <f>IFERROR(__xludf.DUMMYFUNCTION("""COMPUTED_VALUE"""),0.0)</f>
        <v>0</v>
      </c>
      <c r="F12" s="72">
        <f>IFERROR(__xludf.DUMMYFUNCTION("""COMPUTED_VALUE"""),0.0)</f>
        <v>0</v>
      </c>
      <c r="G12" s="72">
        <f>IFERROR(__xludf.DUMMYFUNCTION("""COMPUTED_VALUE"""),0.0)</f>
        <v>0</v>
      </c>
      <c r="H12" s="72">
        <f>IFERROR(__xludf.DUMMYFUNCTION("""COMPUTED_VALUE"""),0.0)</f>
        <v>0</v>
      </c>
      <c r="I12" s="72"/>
      <c r="J12" s="72"/>
      <c r="K12" s="72"/>
      <c r="L12" s="72"/>
      <c r="M12" s="78"/>
    </row>
    <row r="13">
      <c r="A13" t="str">
        <f>IFERROR(__xludf.DUMMYFUNCTION("""COMPUTED_VALUE"""),"veřejný")</f>
        <v>veřejný</v>
      </c>
      <c r="B13" s="84" t="str">
        <f>IFERROR(__xludf.DUMMYFUNCTION("""COMPUTED_VALUE"""),"Přijaté koaliční podíly")</f>
        <v>Přijaté koaliční podíly</v>
      </c>
      <c r="C13" s="72">
        <f>IFERROR(__xludf.DUMMYFUNCTION("""COMPUTED_VALUE"""),112500.0)</f>
        <v>112500</v>
      </c>
      <c r="D13" s="72">
        <f>IFERROR(__xludf.DUMMYFUNCTION("""COMPUTED_VALUE"""),112500.0)</f>
        <v>112500</v>
      </c>
      <c r="E13" s="72">
        <f>IFERROR(__xludf.DUMMYFUNCTION("""COMPUTED_VALUE"""),112500.0)</f>
        <v>112500</v>
      </c>
      <c r="F13" s="72">
        <f>IFERROR(__xludf.DUMMYFUNCTION("""COMPUTED_VALUE"""),112500.0)</f>
        <v>112500</v>
      </c>
      <c r="G13" s="72">
        <f>IFERROR(__xludf.DUMMYFUNCTION("""COMPUTED_VALUE"""),112500.0)</f>
        <v>112500</v>
      </c>
      <c r="H13" s="72">
        <f>IFERROR(__xludf.DUMMYFUNCTION("""COMPUTED_VALUE"""),112500.0)</f>
        <v>112500</v>
      </c>
      <c r="I13" s="72"/>
      <c r="J13" s="72"/>
      <c r="K13" s="72"/>
      <c r="L13" s="72"/>
      <c r="M13" s="78"/>
    </row>
    <row r="14">
      <c r="A14" t="str">
        <f>IFERROR(__xludf.DUMMYFUNCTION("""COMPUTED_VALUE"""),"veřejný")</f>
        <v>veřejný</v>
      </c>
      <c r="B14" s="84" t="str">
        <f>IFERROR(__xludf.DUMMYFUNCTION("""COMPUTED_VALUE"""),"Převod výsledku hospodaření")</f>
        <v>Převod výsledku hospodaření</v>
      </c>
      <c r="C14" s="72">
        <f>IFERROR(__xludf.DUMMYFUNCTION("""COMPUTED_VALUE"""),6488648.57)</f>
        <v>6488648.57</v>
      </c>
      <c r="D14" s="72">
        <f>IFERROR(__xludf.DUMMYFUNCTION("""COMPUTED_VALUE"""),1.085949441E7)</f>
        <v>10859494.41</v>
      </c>
      <c r="E14" s="72">
        <f>IFERROR(__xludf.DUMMYFUNCTION("""COMPUTED_VALUE"""),4.3556E7)</f>
        <v>43556000</v>
      </c>
      <c r="F14" s="72" t="str">
        <f>IFERROR(__xludf.DUMMYFUNCTION("""COMPUTED_VALUE"""),"")</f>
        <v/>
      </c>
      <c r="G14" s="72" t="str">
        <f>IFERROR(__xludf.DUMMYFUNCTION("""COMPUTED_VALUE"""),"")</f>
        <v/>
      </c>
      <c r="H14" s="72" t="str">
        <f>IFERROR(__xludf.DUMMYFUNCTION("""COMPUTED_VALUE"""),"")</f>
        <v/>
      </c>
      <c r="I14" s="72"/>
      <c r="J14" s="72"/>
      <c r="K14" s="72"/>
      <c r="L14" s="72"/>
      <c r="M14" s="78"/>
    </row>
    <row r="15">
      <c r="A15" t="str">
        <f>IFERROR(__xludf.DUMMYFUNCTION("""COMPUTED_VALUE"""),"ostatní")</f>
        <v>ostatní</v>
      </c>
      <c r="B15" s="84" t="str">
        <f>IFERROR(__xludf.DUMMYFUNCTION("""COMPUTED_VALUE"""),"Dary")</f>
        <v>Dary</v>
      </c>
      <c r="C15" s="72">
        <f>IFERROR(__xludf.DUMMYFUNCTION("""COMPUTED_VALUE"""),2552251.4)</f>
        <v>2552251.4</v>
      </c>
      <c r="D15" s="72">
        <f>IFERROR(__xludf.DUMMYFUNCTION("""COMPUTED_VALUE"""),400000.0)</f>
        <v>400000</v>
      </c>
      <c r="E15" s="72">
        <f>IFERROR(__xludf.DUMMYFUNCTION("""COMPUTED_VALUE"""),600000.0)</f>
        <v>600000</v>
      </c>
      <c r="F15" s="72">
        <f>IFERROR(__xludf.DUMMYFUNCTION("""COMPUTED_VALUE"""),400000.0)</f>
        <v>400000</v>
      </c>
      <c r="G15" s="72">
        <f>IFERROR(__xludf.DUMMYFUNCTION("""COMPUTED_VALUE"""),3000000.0)</f>
        <v>3000000</v>
      </c>
      <c r="H15" s="72">
        <f>IFERROR(__xludf.DUMMYFUNCTION("""COMPUTED_VALUE"""),400000.0)</f>
        <v>400000</v>
      </c>
      <c r="I15" s="72"/>
      <c r="J15" s="72"/>
      <c r="K15" s="72"/>
      <c r="L15" s="72"/>
      <c r="M15" s="78"/>
    </row>
    <row r="16">
      <c r="A16" t="str">
        <f>IFERROR(__xludf.DUMMYFUNCTION("""COMPUTED_VALUE"""),"")</f>
        <v/>
      </c>
      <c r="B16" s="93" t="str">
        <f>IFERROR(__xludf.DUMMYFUNCTION("""COMPUTED_VALUE"""),"Půjčky a úvěry")</f>
        <v>Půjčky a úvěry</v>
      </c>
      <c r="C16" s="72" t="str">
        <f>IFERROR(__xludf.DUMMYFUNCTION("""COMPUTED_VALUE"""),"")</f>
        <v/>
      </c>
      <c r="D16" s="72" t="str">
        <f>IFERROR(__xludf.DUMMYFUNCTION("""COMPUTED_VALUE"""),"")</f>
        <v/>
      </c>
      <c r="E16" s="81">
        <f>IFERROR(__xludf.DUMMYFUNCTION("""COMPUTED_VALUE"""),350000.0)</f>
        <v>350000</v>
      </c>
      <c r="F16" s="72">
        <f>IFERROR(__xludf.DUMMYFUNCTION("""COMPUTED_VALUE"""),350000.0)</f>
        <v>350000</v>
      </c>
      <c r="G16" s="72">
        <f>IFERROR(__xludf.DUMMYFUNCTION("""COMPUTED_VALUE"""),350000.0)</f>
        <v>350000</v>
      </c>
      <c r="H16" s="72">
        <f>IFERROR(__xludf.DUMMYFUNCTION("""COMPUTED_VALUE"""),350000.0)</f>
        <v>350000</v>
      </c>
      <c r="I16" s="72"/>
      <c r="J16" s="72"/>
      <c r="K16" s="72"/>
      <c r="L16" s="72"/>
      <c r="M16" s="78"/>
    </row>
    <row r="17">
      <c r="B17" s="95"/>
      <c r="C17" s="72"/>
      <c r="D17" s="72"/>
      <c r="E17" s="72"/>
      <c r="F17" s="72"/>
      <c r="G17" s="72"/>
      <c r="H17" s="72"/>
      <c r="I17" s="72"/>
      <c r="J17" s="72"/>
      <c r="K17" s="72"/>
      <c r="L17" s="72"/>
      <c r="M17" s="78"/>
    </row>
    <row r="18">
      <c r="B18" s="95"/>
      <c r="C18" s="72"/>
      <c r="D18" s="72"/>
      <c r="E18" s="72"/>
      <c r="F18" s="72"/>
      <c r="G18" s="72"/>
      <c r="H18" s="72"/>
      <c r="I18" s="72"/>
      <c r="J18" s="72"/>
      <c r="K18" s="72"/>
      <c r="L18" s="72"/>
      <c r="M18" s="78"/>
    </row>
    <row r="19">
      <c r="B19" s="95"/>
      <c r="C19" s="72"/>
      <c r="D19" s="72"/>
      <c r="E19" s="72"/>
      <c r="F19" s="72"/>
      <c r="G19" s="72"/>
      <c r="H19" s="72"/>
      <c r="I19" s="72"/>
      <c r="J19" s="72"/>
      <c r="K19" s="72"/>
      <c r="L19" s="72"/>
      <c r="M19" s="78"/>
    </row>
    <row r="20">
      <c r="B20" s="95"/>
      <c r="C20" s="72"/>
      <c r="D20" s="72"/>
      <c r="E20" s="72"/>
      <c r="F20" s="72"/>
      <c r="G20" s="72"/>
      <c r="H20" s="72"/>
      <c r="I20" s="72"/>
      <c r="J20" s="72"/>
      <c r="K20" s="72"/>
      <c r="L20" s="72"/>
      <c r="M20" s="78"/>
    </row>
    <row r="21">
      <c r="B21" s="95"/>
      <c r="C21" s="72"/>
      <c r="D21" s="72"/>
      <c r="E21" s="72"/>
      <c r="F21" s="72"/>
      <c r="G21" s="72"/>
      <c r="H21" s="72"/>
      <c r="I21" s="72"/>
      <c r="J21" s="72"/>
      <c r="K21" s="72"/>
      <c r="L21" s="72"/>
      <c r="M21" s="78"/>
    </row>
    <row r="22">
      <c r="B22" s="95"/>
      <c r="C22" s="72"/>
      <c r="D22" s="72"/>
      <c r="E22" s="72"/>
      <c r="F22" s="72"/>
      <c r="G22" s="72"/>
      <c r="H22" s="72"/>
      <c r="I22" s="72"/>
      <c r="J22" s="72"/>
      <c r="K22" s="72"/>
      <c r="L22" s="72"/>
      <c r="M22" s="78"/>
    </row>
    <row r="23">
      <c r="B23" s="95"/>
      <c r="C23" s="72"/>
      <c r="D23" s="72"/>
      <c r="E23" s="72"/>
      <c r="F23" s="72"/>
      <c r="G23" s="72"/>
      <c r="H23" s="72"/>
      <c r="I23" s="72"/>
      <c r="J23" s="72"/>
      <c r="K23" s="72"/>
      <c r="L23" s="72"/>
      <c r="M23" s="78"/>
    </row>
    <row r="24">
      <c r="B24" s="95"/>
      <c r="C24" s="72"/>
      <c r="D24" s="72"/>
      <c r="E24" s="72"/>
      <c r="F24" s="72"/>
      <c r="G24" s="72"/>
      <c r="H24" s="72"/>
      <c r="I24" s="72"/>
      <c r="J24" s="72"/>
      <c r="K24" s="72"/>
      <c r="L24" s="72"/>
      <c r="M24" s="78"/>
    </row>
    <row r="25">
      <c r="B25" s="95"/>
      <c r="C25" s="72"/>
      <c r="D25" s="72"/>
      <c r="E25" s="72"/>
      <c r="F25" s="72"/>
      <c r="G25" s="72"/>
      <c r="H25" s="72"/>
      <c r="I25" s="72"/>
      <c r="J25" s="72"/>
      <c r="K25" s="72"/>
      <c r="L25" s="72"/>
      <c r="M25" s="78"/>
    </row>
    <row r="26">
      <c r="B26" s="95"/>
      <c r="C26" s="72"/>
      <c r="D26" s="72"/>
      <c r="E26" s="72"/>
      <c r="F26" s="72"/>
      <c r="G26" s="72"/>
      <c r="H26" s="72"/>
      <c r="I26" s="72"/>
      <c r="J26" s="72"/>
      <c r="K26" s="72"/>
      <c r="L26" s="72"/>
      <c r="M26" s="78"/>
    </row>
    <row r="27">
      <c r="B27" s="95"/>
      <c r="C27" s="72"/>
      <c r="D27" s="72"/>
      <c r="E27" s="72"/>
      <c r="F27" s="72"/>
      <c r="G27" s="72"/>
      <c r="H27" s="72"/>
      <c r="I27" s="72"/>
      <c r="J27" s="72"/>
      <c r="K27" s="72"/>
      <c r="L27" s="72"/>
      <c r="M27" s="78"/>
    </row>
    <row r="28">
      <c r="B28" s="95"/>
      <c r="C28" s="72"/>
      <c r="D28" s="72"/>
      <c r="E28" s="72"/>
      <c r="F28" s="72"/>
      <c r="G28" s="72"/>
      <c r="H28" s="72"/>
      <c r="I28" s="72"/>
      <c r="J28" s="72"/>
      <c r="K28" s="72"/>
      <c r="L28" s="72"/>
      <c r="M28" s="78"/>
    </row>
    <row r="29">
      <c r="B29" s="95"/>
      <c r="C29" s="72"/>
      <c r="D29" s="72"/>
      <c r="E29" s="72"/>
      <c r="F29" s="72"/>
      <c r="G29" s="72"/>
      <c r="H29" s="72"/>
      <c r="I29" s="72"/>
      <c r="J29" s="72"/>
      <c r="K29" s="72"/>
      <c r="L29" s="72"/>
      <c r="M29" s="78"/>
    </row>
    <row r="30">
      <c r="B30" s="95"/>
      <c r="C30" s="72"/>
      <c r="D30" s="72"/>
      <c r="E30" s="72"/>
      <c r="F30" s="72"/>
      <c r="G30" s="72"/>
      <c r="H30" s="72"/>
      <c r="I30" s="72"/>
      <c r="J30" s="72"/>
      <c r="K30" s="72"/>
      <c r="L30" s="72"/>
      <c r="M30" s="78"/>
    </row>
    <row r="31">
      <c r="B31" s="95"/>
      <c r="C31" s="72"/>
      <c r="D31" s="72"/>
      <c r="E31" s="72"/>
      <c r="F31" s="72"/>
      <c r="G31" s="72"/>
      <c r="H31" s="72"/>
      <c r="I31" s="72"/>
      <c r="J31" s="72"/>
      <c r="K31" s="72"/>
      <c r="L31" s="72"/>
      <c r="M31" s="78"/>
    </row>
    <row r="32">
      <c r="B32" s="95"/>
      <c r="C32" s="72"/>
      <c r="D32" s="72"/>
      <c r="E32" s="72"/>
      <c r="F32" s="72"/>
      <c r="G32" s="72"/>
      <c r="H32" s="72"/>
      <c r="I32" s="72"/>
      <c r="J32" s="72"/>
      <c r="K32" s="72"/>
      <c r="L32" s="72"/>
      <c r="M32" s="78"/>
    </row>
    <row r="33">
      <c r="B33" s="95"/>
      <c r="C33" s="72"/>
      <c r="D33" s="72"/>
      <c r="E33" s="72"/>
      <c r="F33" s="72"/>
      <c r="G33" s="72"/>
      <c r="H33" s="72"/>
      <c r="I33" s="72"/>
      <c r="J33" s="72"/>
      <c r="K33" s="72"/>
      <c r="L33" s="72"/>
      <c r="M33" s="78"/>
    </row>
    <row r="34">
      <c r="B34" s="95"/>
      <c r="C34" s="95"/>
      <c r="D34" s="95"/>
      <c r="E34" s="62"/>
      <c r="F34" s="62"/>
      <c r="G34" s="62"/>
      <c r="H34" s="62"/>
      <c r="I34" s="62"/>
      <c r="J34" s="62"/>
      <c r="K34" s="62"/>
      <c r="L34" s="62"/>
    </row>
    <row r="35">
      <c r="B35" s="95"/>
      <c r="C35" s="95"/>
      <c r="D35" s="95"/>
      <c r="E35" s="62"/>
      <c r="F35" s="62"/>
      <c r="G35" s="62"/>
      <c r="H35" s="62"/>
      <c r="I35" s="62"/>
      <c r="J35" s="62"/>
      <c r="K35" s="62"/>
      <c r="L35" s="62"/>
    </row>
    <row r="36">
      <c r="B36" s="95"/>
      <c r="C36" s="95"/>
      <c r="D36" s="95"/>
      <c r="E36" s="62"/>
      <c r="F36" s="62"/>
      <c r="G36" s="62"/>
      <c r="H36" s="62"/>
      <c r="I36" s="62"/>
      <c r="J36" s="62"/>
      <c r="K36" s="62"/>
      <c r="L36" s="62"/>
    </row>
    <row r="37">
      <c r="B37" s="95"/>
      <c r="C37" s="95"/>
      <c r="D37" s="95"/>
      <c r="E37" s="62"/>
      <c r="F37" s="62"/>
      <c r="G37" s="62"/>
      <c r="H37" s="62"/>
      <c r="I37" s="62"/>
      <c r="J37" s="62"/>
      <c r="K37" s="62"/>
      <c r="L37" s="62"/>
    </row>
    <row r="38">
      <c r="B38" s="95"/>
      <c r="C38" s="95"/>
      <c r="D38" s="95"/>
      <c r="E38" s="62"/>
      <c r="F38" s="62"/>
      <c r="G38" s="62"/>
      <c r="H38" s="62"/>
      <c r="I38" s="62"/>
      <c r="J38" s="62"/>
      <c r="K38" s="62"/>
      <c r="L38" s="62"/>
    </row>
    <row r="39">
      <c r="B39" s="95"/>
      <c r="C39" s="95"/>
      <c r="D39" s="95"/>
      <c r="E39" s="62"/>
      <c r="F39" s="62"/>
      <c r="G39" s="62"/>
      <c r="H39" s="62"/>
      <c r="I39" s="62"/>
      <c r="J39" s="62"/>
      <c r="K39" s="62"/>
      <c r="L39" s="62"/>
    </row>
    <row r="40">
      <c r="B40" s="95"/>
      <c r="C40" s="95"/>
      <c r="D40" s="95"/>
      <c r="E40" s="62"/>
      <c r="F40" s="62"/>
      <c r="G40" s="62"/>
      <c r="H40" s="62"/>
      <c r="I40" s="62"/>
      <c r="J40" s="62"/>
      <c r="K40" s="62"/>
      <c r="L40" s="62"/>
    </row>
    <row r="41">
      <c r="B41" s="95"/>
      <c r="C41" s="95"/>
      <c r="D41" s="95"/>
      <c r="E41" s="62"/>
      <c r="F41" s="62"/>
      <c r="G41" s="62"/>
      <c r="H41" s="62"/>
      <c r="I41" s="62"/>
      <c r="J41" s="62"/>
      <c r="K41" s="62"/>
      <c r="L41" s="62"/>
    </row>
    <row r="42">
      <c r="B42" s="95"/>
      <c r="C42" s="95"/>
      <c r="D42" s="95"/>
      <c r="E42" s="62"/>
      <c r="F42" s="62"/>
      <c r="G42" s="62"/>
      <c r="H42" s="62"/>
      <c r="I42" s="62"/>
      <c r="J42" s="62"/>
      <c r="K42" s="62"/>
      <c r="L42" s="62"/>
    </row>
    <row r="43">
      <c r="B43" s="95"/>
      <c r="C43" s="95"/>
      <c r="D43" s="95"/>
      <c r="E43" s="62"/>
      <c r="F43" s="62"/>
      <c r="G43" s="62"/>
      <c r="H43" s="62"/>
      <c r="I43" s="62"/>
      <c r="J43" s="62"/>
      <c r="K43" s="62"/>
      <c r="L43" s="62"/>
    </row>
    <row r="44">
      <c r="B44" s="95"/>
      <c r="C44" s="95"/>
      <c r="D44" s="95"/>
      <c r="E44" s="62"/>
      <c r="F44" s="62"/>
      <c r="G44" s="62"/>
      <c r="H44" s="62"/>
      <c r="I44" s="62"/>
      <c r="J44" s="62"/>
      <c r="K44" s="62"/>
      <c r="L44" s="62"/>
    </row>
    <row r="45">
      <c r="B45" s="95"/>
      <c r="C45" s="95"/>
      <c r="D45" s="95"/>
      <c r="E45" s="62"/>
      <c r="F45" s="62"/>
      <c r="G45" s="62"/>
      <c r="H45" s="62"/>
      <c r="I45" s="62"/>
      <c r="J45" s="62"/>
      <c r="K45" s="62"/>
      <c r="L45" s="62"/>
    </row>
    <row r="46">
      <c r="B46" s="95"/>
      <c r="C46" s="95"/>
      <c r="D46" s="95"/>
      <c r="E46" s="62"/>
      <c r="F46" s="62"/>
      <c r="G46" s="62"/>
      <c r="H46" s="62"/>
      <c r="I46" s="62"/>
      <c r="J46" s="62"/>
      <c r="K46" s="62"/>
      <c r="L46" s="62"/>
    </row>
    <row r="47">
      <c r="B47" s="95"/>
      <c r="C47" s="95"/>
      <c r="D47" s="95"/>
      <c r="E47" s="62"/>
      <c r="F47" s="62"/>
      <c r="G47" s="62"/>
      <c r="H47" s="62"/>
      <c r="I47" s="62"/>
      <c r="J47" s="62"/>
      <c r="K47" s="62"/>
      <c r="L47" s="62"/>
    </row>
    <row r="48">
      <c r="B48" s="95"/>
      <c r="C48" s="95"/>
      <c r="D48" s="95"/>
      <c r="E48" s="62"/>
      <c r="F48" s="62"/>
      <c r="G48" s="62"/>
      <c r="H48" s="62"/>
      <c r="I48" s="62"/>
      <c r="J48" s="62"/>
      <c r="K48" s="62"/>
      <c r="L48" s="62"/>
    </row>
    <row r="49">
      <c r="B49" s="95"/>
      <c r="C49" s="95"/>
      <c r="D49" s="95"/>
      <c r="E49" s="62"/>
      <c r="F49" s="62"/>
      <c r="G49" s="62"/>
      <c r="H49" s="62"/>
      <c r="I49" s="62"/>
      <c r="J49" s="62"/>
      <c r="K49" s="62"/>
      <c r="L49" s="62"/>
    </row>
    <row r="50">
      <c r="B50" s="95"/>
      <c r="C50" s="95"/>
      <c r="D50" s="95"/>
      <c r="E50" s="62"/>
      <c r="F50" s="62"/>
      <c r="G50" s="62"/>
      <c r="H50" s="62"/>
      <c r="I50" s="62"/>
      <c r="J50" s="62"/>
      <c r="K50" s="62"/>
      <c r="L50" s="62"/>
    </row>
    <row r="51">
      <c r="B51" s="95"/>
      <c r="C51" s="95"/>
      <c r="D51" s="95"/>
      <c r="E51" s="62"/>
      <c r="F51" s="62"/>
      <c r="G51" s="62"/>
      <c r="H51" s="62"/>
      <c r="I51" s="62"/>
      <c r="J51" s="62"/>
      <c r="K51" s="62"/>
      <c r="L51" s="62"/>
    </row>
    <row r="52">
      <c r="B52" s="95"/>
      <c r="C52" s="95"/>
      <c r="D52" s="95"/>
      <c r="E52" s="62"/>
      <c r="F52" s="62"/>
      <c r="G52" s="62"/>
      <c r="H52" s="62"/>
      <c r="I52" s="62"/>
      <c r="J52" s="62"/>
      <c r="K52" s="62"/>
      <c r="L52" s="62"/>
    </row>
    <row r="53">
      <c r="B53" s="95"/>
      <c r="C53" s="95"/>
      <c r="D53" s="95"/>
      <c r="E53" s="62"/>
      <c r="F53" s="62"/>
      <c r="G53" s="62"/>
      <c r="H53" s="62"/>
      <c r="I53" s="62"/>
      <c r="J53" s="62"/>
      <c r="K53" s="62"/>
      <c r="L53" s="62"/>
    </row>
    <row r="54">
      <c r="B54" s="95"/>
      <c r="C54" s="95"/>
      <c r="D54" s="95"/>
      <c r="E54" s="62"/>
      <c r="F54" s="62"/>
      <c r="G54" s="62"/>
      <c r="H54" s="62"/>
      <c r="I54" s="62"/>
      <c r="J54" s="62"/>
      <c r="K54" s="62"/>
      <c r="L54" s="62"/>
    </row>
    <row r="55">
      <c r="B55" s="95"/>
      <c r="C55" s="95"/>
      <c r="D55" s="95"/>
      <c r="E55" s="62"/>
      <c r="F55" s="62"/>
      <c r="G55" s="62"/>
      <c r="H55" s="62"/>
      <c r="I55" s="62"/>
      <c r="J55" s="62"/>
      <c r="K55" s="62"/>
      <c r="L55" s="62"/>
    </row>
    <row r="56">
      <c r="B56" s="95"/>
      <c r="C56" s="95"/>
      <c r="D56" s="95"/>
      <c r="E56" s="62"/>
      <c r="F56" s="62"/>
      <c r="G56" s="62"/>
      <c r="H56" s="62"/>
      <c r="I56" s="62"/>
      <c r="J56" s="62"/>
      <c r="K56" s="62"/>
      <c r="L56" s="62"/>
    </row>
    <row r="57">
      <c r="B57" s="95"/>
      <c r="C57" s="95"/>
      <c r="D57" s="95"/>
      <c r="E57" s="62"/>
      <c r="F57" s="62"/>
      <c r="G57" s="62"/>
      <c r="H57" s="62"/>
      <c r="I57" s="62"/>
      <c r="J57" s="62"/>
      <c r="K57" s="62"/>
      <c r="L57" s="62"/>
    </row>
    <row r="58">
      <c r="B58" s="95"/>
      <c r="C58" s="95"/>
      <c r="D58" s="95"/>
      <c r="E58" s="62"/>
      <c r="F58" s="62"/>
      <c r="G58" s="62"/>
      <c r="H58" s="62"/>
      <c r="I58" s="62"/>
      <c r="J58" s="62"/>
      <c r="K58" s="62"/>
      <c r="L58" s="62"/>
    </row>
    <row r="59">
      <c r="B59" s="95"/>
      <c r="C59" s="95"/>
      <c r="D59" s="95"/>
      <c r="E59" s="62"/>
      <c r="F59" s="62"/>
      <c r="G59" s="62"/>
      <c r="H59" s="62"/>
      <c r="I59" s="62"/>
      <c r="J59" s="62"/>
      <c r="K59" s="62"/>
      <c r="L59" s="62"/>
    </row>
    <row r="60">
      <c r="B60" s="95"/>
      <c r="C60" s="95"/>
      <c r="D60" s="95"/>
      <c r="E60" s="62"/>
      <c r="F60" s="62"/>
      <c r="G60" s="62"/>
      <c r="H60" s="62"/>
      <c r="I60" s="62"/>
      <c r="J60" s="62"/>
      <c r="K60" s="62"/>
      <c r="L60" s="62"/>
    </row>
    <row r="61">
      <c r="B61" s="95"/>
      <c r="C61" s="95"/>
      <c r="D61" s="95"/>
      <c r="E61" s="62"/>
      <c r="F61" s="62"/>
      <c r="G61" s="62"/>
      <c r="H61" s="62"/>
      <c r="I61" s="62"/>
      <c r="J61" s="62"/>
      <c r="K61" s="62"/>
      <c r="L61" s="62"/>
    </row>
    <row r="62">
      <c r="B62" s="95"/>
      <c r="C62" s="95"/>
      <c r="D62" s="95"/>
      <c r="E62" s="62"/>
      <c r="F62" s="62"/>
      <c r="G62" s="62"/>
      <c r="H62" s="62"/>
      <c r="I62" s="62"/>
      <c r="J62" s="62"/>
      <c r="K62" s="62"/>
      <c r="L62" s="62"/>
    </row>
    <row r="63">
      <c r="B63" s="95"/>
      <c r="C63" s="95"/>
      <c r="D63" s="95"/>
      <c r="E63" s="62"/>
      <c r="F63" s="62"/>
      <c r="G63" s="62"/>
      <c r="H63" s="62"/>
      <c r="I63" s="62"/>
      <c r="J63" s="62"/>
      <c r="K63" s="62"/>
      <c r="L63" s="62"/>
    </row>
    <row r="64">
      <c r="B64" s="95"/>
      <c r="C64" s="95"/>
      <c r="D64" s="95"/>
      <c r="E64" s="62"/>
      <c r="F64" s="62"/>
      <c r="G64" s="62"/>
      <c r="H64" s="62"/>
      <c r="I64" s="62"/>
      <c r="J64" s="62"/>
      <c r="K64" s="62"/>
      <c r="L64" s="62"/>
    </row>
    <row r="65">
      <c r="B65" s="95"/>
      <c r="C65" s="95"/>
      <c r="D65" s="95"/>
      <c r="E65" s="62"/>
      <c r="F65" s="62"/>
      <c r="G65" s="62"/>
      <c r="H65" s="62"/>
      <c r="I65" s="62"/>
      <c r="J65" s="62"/>
      <c r="K65" s="62"/>
      <c r="L65" s="62"/>
    </row>
    <row r="66">
      <c r="B66" s="95"/>
      <c r="C66" s="95"/>
      <c r="D66" s="95"/>
      <c r="E66" s="62"/>
      <c r="F66" s="62"/>
      <c r="G66" s="62"/>
      <c r="H66" s="62"/>
      <c r="I66" s="62"/>
      <c r="J66" s="62"/>
      <c r="K66" s="62"/>
      <c r="L66" s="62"/>
    </row>
    <row r="67">
      <c r="B67" s="95"/>
      <c r="C67" s="95"/>
      <c r="D67" s="95"/>
      <c r="E67" s="62"/>
      <c r="F67" s="62"/>
      <c r="G67" s="62"/>
      <c r="H67" s="62"/>
      <c r="I67" s="62"/>
      <c r="J67" s="62"/>
      <c r="K67" s="62"/>
      <c r="L67" s="62"/>
    </row>
    <row r="68">
      <c r="B68" s="95"/>
      <c r="C68" s="95"/>
      <c r="D68" s="95"/>
      <c r="E68" s="62"/>
      <c r="F68" s="62"/>
      <c r="G68" s="62"/>
      <c r="H68" s="62"/>
      <c r="I68" s="62"/>
      <c r="J68" s="62"/>
      <c r="K68" s="62"/>
      <c r="L68" s="62"/>
    </row>
    <row r="69">
      <c r="B69" s="95"/>
      <c r="C69" s="95"/>
      <c r="D69" s="95"/>
      <c r="E69" s="62"/>
      <c r="F69" s="62"/>
      <c r="G69" s="62"/>
      <c r="H69" s="62"/>
      <c r="I69" s="62"/>
      <c r="J69" s="62"/>
      <c r="K69" s="62"/>
      <c r="L69" s="62"/>
    </row>
    <row r="70">
      <c r="B70" s="95"/>
      <c r="C70" s="95"/>
      <c r="D70" s="95"/>
      <c r="E70" s="62"/>
      <c r="F70" s="62"/>
      <c r="G70" s="62"/>
      <c r="H70" s="62"/>
      <c r="I70" s="62"/>
      <c r="J70" s="62"/>
      <c r="K70" s="62"/>
      <c r="L70" s="62"/>
    </row>
    <row r="71">
      <c r="B71" s="95"/>
      <c r="C71" s="95"/>
      <c r="D71" s="95"/>
      <c r="E71" s="62"/>
      <c r="F71" s="62"/>
      <c r="G71" s="62"/>
      <c r="H71" s="62"/>
      <c r="I71" s="62"/>
      <c r="J71" s="62"/>
      <c r="K71" s="62"/>
      <c r="L71" s="62"/>
    </row>
    <row r="72">
      <c r="B72" s="95"/>
      <c r="C72" s="95"/>
      <c r="D72" s="95"/>
      <c r="E72" s="62"/>
      <c r="F72" s="62"/>
      <c r="G72" s="62"/>
      <c r="H72" s="62"/>
      <c r="I72" s="62"/>
      <c r="J72" s="62"/>
      <c r="K72" s="62"/>
      <c r="L72" s="62"/>
    </row>
    <row r="73">
      <c r="B73" s="95"/>
      <c r="C73" s="95"/>
      <c r="D73" s="95"/>
      <c r="E73" s="62"/>
      <c r="F73" s="62"/>
      <c r="G73" s="62"/>
      <c r="H73" s="62"/>
      <c r="I73" s="62"/>
      <c r="J73" s="62"/>
      <c r="K73" s="62"/>
      <c r="L73" s="62"/>
    </row>
    <row r="74">
      <c r="B74" s="95"/>
      <c r="C74" s="95"/>
      <c r="D74" s="95"/>
      <c r="E74" s="62"/>
      <c r="F74" s="62"/>
      <c r="G74" s="62"/>
      <c r="H74" s="62"/>
      <c r="I74" s="62"/>
      <c r="J74" s="62"/>
      <c r="K74" s="62"/>
      <c r="L74" s="62"/>
    </row>
    <row r="75">
      <c r="B75" s="95"/>
      <c r="C75" s="95"/>
      <c r="D75" s="95"/>
      <c r="E75" s="62"/>
      <c r="F75" s="62"/>
      <c r="G75" s="62"/>
      <c r="H75" s="62"/>
      <c r="I75" s="62"/>
      <c r="J75" s="62"/>
      <c r="K75" s="62"/>
      <c r="L75" s="62"/>
    </row>
    <row r="76">
      <c r="B76" s="95"/>
      <c r="C76" s="95"/>
      <c r="D76" s="95"/>
      <c r="E76" s="62"/>
      <c r="F76" s="62"/>
      <c r="G76" s="62"/>
      <c r="H76" s="62"/>
      <c r="I76" s="62"/>
      <c r="J76" s="62"/>
      <c r="K76" s="62"/>
      <c r="L76" s="62"/>
    </row>
    <row r="77">
      <c r="B77" s="95"/>
      <c r="C77" s="95"/>
      <c r="D77" s="95"/>
      <c r="E77" s="62"/>
      <c r="F77" s="62"/>
      <c r="G77" s="62"/>
      <c r="H77" s="62"/>
      <c r="I77" s="62"/>
      <c r="J77" s="62"/>
      <c r="K77" s="62"/>
      <c r="L77" s="62"/>
    </row>
    <row r="78">
      <c r="B78" s="95"/>
      <c r="C78" s="95"/>
      <c r="D78" s="95"/>
      <c r="E78" s="62"/>
      <c r="F78" s="62"/>
      <c r="G78" s="62"/>
      <c r="H78" s="62"/>
      <c r="I78" s="62"/>
      <c r="J78" s="62"/>
      <c r="K78" s="62"/>
      <c r="L78" s="62"/>
    </row>
    <row r="79">
      <c r="B79" s="95"/>
      <c r="C79" s="95"/>
      <c r="D79" s="95"/>
      <c r="E79" s="62"/>
      <c r="F79" s="62"/>
      <c r="G79" s="62"/>
      <c r="H79" s="62"/>
      <c r="I79" s="62"/>
      <c r="J79" s="62"/>
      <c r="K79" s="62"/>
      <c r="L79" s="62"/>
    </row>
    <row r="80">
      <c r="B80" s="95"/>
      <c r="C80" s="95"/>
      <c r="D80" s="95"/>
      <c r="E80" s="62"/>
      <c r="F80" s="62"/>
      <c r="G80" s="62"/>
      <c r="H80" s="62"/>
      <c r="I80" s="62"/>
      <c r="J80" s="62"/>
      <c r="K80" s="62"/>
      <c r="L80" s="62"/>
    </row>
    <row r="81">
      <c r="B81" s="95"/>
      <c r="C81" s="95"/>
      <c r="D81" s="95"/>
      <c r="E81" s="62"/>
      <c r="F81" s="62"/>
      <c r="G81" s="62"/>
      <c r="H81" s="62"/>
      <c r="I81" s="62"/>
      <c r="J81" s="62"/>
      <c r="K81" s="62"/>
      <c r="L81" s="62"/>
    </row>
    <row r="82">
      <c r="B82" s="95"/>
      <c r="C82" s="95"/>
      <c r="D82" s="95"/>
      <c r="E82" s="62"/>
      <c r="F82" s="62"/>
      <c r="G82" s="62"/>
      <c r="H82" s="62"/>
      <c r="I82" s="62"/>
      <c r="J82" s="62"/>
      <c r="K82" s="62"/>
      <c r="L82" s="62"/>
    </row>
    <row r="83">
      <c r="B83" s="95"/>
      <c r="C83" s="95"/>
      <c r="D83" s="95"/>
      <c r="E83" s="62"/>
      <c r="F83" s="62"/>
      <c r="G83" s="62"/>
      <c r="H83" s="62"/>
      <c r="I83" s="62"/>
      <c r="J83" s="62"/>
      <c r="K83" s="62"/>
      <c r="L83" s="62"/>
    </row>
    <row r="84">
      <c r="B84" s="95"/>
      <c r="C84" s="95"/>
      <c r="D84" s="95"/>
      <c r="E84" s="62"/>
      <c r="F84" s="62"/>
      <c r="G84" s="62"/>
      <c r="H84" s="62"/>
      <c r="I84" s="62"/>
      <c r="J84" s="62"/>
      <c r="K84" s="62"/>
      <c r="L84" s="62"/>
    </row>
    <row r="85">
      <c r="B85" s="95"/>
      <c r="C85" s="95"/>
      <c r="D85" s="95"/>
      <c r="E85" s="62"/>
      <c r="F85" s="62"/>
      <c r="G85" s="62"/>
      <c r="H85" s="62"/>
      <c r="I85" s="62"/>
      <c r="J85" s="62"/>
      <c r="K85" s="62"/>
      <c r="L85" s="62"/>
    </row>
    <row r="86">
      <c r="B86" s="95"/>
      <c r="C86" s="95"/>
      <c r="D86" s="95"/>
      <c r="E86" s="62"/>
      <c r="F86" s="62"/>
      <c r="G86" s="62"/>
      <c r="H86" s="62"/>
      <c r="I86" s="62"/>
      <c r="J86" s="62"/>
      <c r="K86" s="62"/>
      <c r="L86" s="62"/>
    </row>
    <row r="87">
      <c r="B87" s="95"/>
      <c r="C87" s="95"/>
      <c r="D87" s="95"/>
      <c r="E87" s="62"/>
      <c r="F87" s="62"/>
      <c r="G87" s="62"/>
      <c r="H87" s="62"/>
      <c r="I87" s="62"/>
      <c r="J87" s="62"/>
      <c r="K87" s="62"/>
      <c r="L87" s="62"/>
    </row>
    <row r="88">
      <c r="B88" s="95"/>
      <c r="C88" s="95"/>
      <c r="D88" s="95"/>
      <c r="E88" s="62"/>
      <c r="F88" s="62"/>
      <c r="G88" s="62"/>
      <c r="H88" s="62"/>
      <c r="I88" s="62"/>
      <c r="J88" s="62"/>
      <c r="K88" s="62"/>
      <c r="L88" s="62"/>
    </row>
    <row r="89">
      <c r="B89" s="95"/>
      <c r="C89" s="95"/>
      <c r="D89" s="95"/>
      <c r="E89" s="62"/>
      <c r="F89" s="62"/>
      <c r="G89" s="62"/>
      <c r="H89" s="62"/>
      <c r="I89" s="62"/>
      <c r="J89" s="62"/>
      <c r="K89" s="62"/>
      <c r="L89" s="62"/>
    </row>
    <row r="90">
      <c r="B90" s="95"/>
      <c r="C90" s="95"/>
      <c r="D90" s="95"/>
      <c r="E90" s="62"/>
      <c r="F90" s="62"/>
      <c r="G90" s="62"/>
      <c r="H90" s="62"/>
      <c r="I90" s="62"/>
      <c r="J90" s="62"/>
      <c r="K90" s="62"/>
      <c r="L90" s="62"/>
    </row>
    <row r="91">
      <c r="B91" s="95"/>
      <c r="C91" s="95"/>
      <c r="D91" s="95"/>
      <c r="E91" s="62"/>
      <c r="F91" s="62"/>
      <c r="G91" s="62"/>
      <c r="H91" s="62"/>
      <c r="I91" s="62"/>
      <c r="J91" s="62"/>
      <c r="K91" s="62"/>
      <c r="L91" s="62"/>
    </row>
    <row r="92">
      <c r="B92" s="95"/>
      <c r="C92" s="95"/>
      <c r="D92" s="95"/>
      <c r="E92" s="62"/>
      <c r="F92" s="62"/>
      <c r="G92" s="62"/>
      <c r="H92" s="62"/>
      <c r="I92" s="62"/>
      <c r="J92" s="62"/>
      <c r="K92" s="62"/>
      <c r="L92" s="62"/>
    </row>
    <row r="93">
      <c r="B93" s="95"/>
      <c r="C93" s="95"/>
      <c r="D93" s="95"/>
      <c r="E93" s="62"/>
      <c r="F93" s="62"/>
      <c r="G93" s="62"/>
      <c r="H93" s="62"/>
      <c r="I93" s="62"/>
      <c r="J93" s="62"/>
      <c r="K93" s="62"/>
      <c r="L93" s="62"/>
    </row>
    <row r="94">
      <c r="B94" s="95"/>
      <c r="C94" s="95"/>
      <c r="D94" s="95"/>
      <c r="E94" s="62"/>
      <c r="F94" s="62"/>
      <c r="G94" s="62"/>
      <c r="H94" s="62"/>
      <c r="I94" s="62"/>
      <c r="J94" s="62"/>
      <c r="K94" s="62"/>
      <c r="L94" s="62"/>
    </row>
    <row r="95">
      <c r="B95" s="95"/>
      <c r="C95" s="95"/>
      <c r="D95" s="95"/>
      <c r="E95" s="62"/>
      <c r="F95" s="62"/>
      <c r="G95" s="62"/>
      <c r="H95" s="62"/>
      <c r="I95" s="62"/>
      <c r="J95" s="62"/>
      <c r="K95" s="62"/>
      <c r="L95" s="62"/>
    </row>
    <row r="96">
      <c r="B96" s="95"/>
      <c r="C96" s="95"/>
      <c r="D96" s="95"/>
      <c r="E96" s="62"/>
      <c r="F96" s="62"/>
      <c r="G96" s="62"/>
      <c r="H96" s="62"/>
      <c r="I96" s="62"/>
      <c r="J96" s="62"/>
      <c r="K96" s="62"/>
      <c r="L96" s="62"/>
    </row>
    <row r="97">
      <c r="B97" s="95"/>
      <c r="C97" s="95"/>
      <c r="D97" s="95"/>
      <c r="E97" s="62"/>
      <c r="F97" s="62"/>
      <c r="G97" s="62"/>
      <c r="H97" s="62"/>
      <c r="I97" s="62"/>
      <c r="J97" s="62"/>
      <c r="K97" s="62"/>
      <c r="L97" s="62"/>
    </row>
    <row r="98">
      <c r="B98" s="95"/>
      <c r="C98" s="95"/>
      <c r="D98" s="95"/>
      <c r="E98" s="62"/>
      <c r="F98" s="62"/>
      <c r="G98" s="62"/>
      <c r="H98" s="62"/>
      <c r="I98" s="62"/>
      <c r="J98" s="62"/>
      <c r="K98" s="62"/>
      <c r="L98" s="62"/>
    </row>
    <row r="99">
      <c r="B99" s="95"/>
      <c r="C99" s="95"/>
      <c r="D99" s="95"/>
      <c r="E99" s="62"/>
      <c r="F99" s="62"/>
      <c r="G99" s="62"/>
      <c r="H99" s="62"/>
      <c r="I99" s="62"/>
      <c r="J99" s="62"/>
      <c r="K99" s="62"/>
      <c r="L99" s="62"/>
    </row>
    <row r="100">
      <c r="B100" s="95"/>
      <c r="C100" s="95"/>
      <c r="D100" s="95"/>
      <c r="E100" s="62"/>
      <c r="F100" s="62"/>
      <c r="G100" s="62"/>
      <c r="H100" s="62"/>
      <c r="I100" s="62"/>
      <c r="J100" s="62"/>
      <c r="K100" s="62"/>
      <c r="L100" s="62"/>
    </row>
    <row r="101">
      <c r="B101" s="95"/>
      <c r="C101" s="95"/>
      <c r="D101" s="95"/>
      <c r="E101" s="62"/>
      <c r="F101" s="62"/>
      <c r="G101" s="62"/>
      <c r="H101" s="62"/>
      <c r="I101" s="62"/>
      <c r="J101" s="62"/>
      <c r="K101" s="62"/>
      <c r="L101" s="62"/>
    </row>
    <row r="102">
      <c r="B102" s="95"/>
      <c r="C102" s="95"/>
      <c r="D102" s="95"/>
      <c r="E102" s="62"/>
      <c r="F102" s="62"/>
      <c r="G102" s="62"/>
      <c r="H102" s="62"/>
      <c r="I102" s="62"/>
      <c r="J102" s="62"/>
      <c r="K102" s="62"/>
      <c r="L102" s="62"/>
    </row>
    <row r="103">
      <c r="B103" s="95"/>
      <c r="C103" s="95"/>
      <c r="D103" s="95"/>
      <c r="E103" s="62"/>
      <c r="F103" s="62"/>
      <c r="G103" s="62"/>
      <c r="H103" s="62"/>
      <c r="I103" s="62"/>
      <c r="J103" s="62"/>
      <c r="K103" s="62"/>
      <c r="L103" s="62"/>
    </row>
    <row r="104">
      <c r="B104" s="95"/>
      <c r="C104" s="95"/>
      <c r="D104" s="95"/>
      <c r="E104" s="62"/>
      <c r="F104" s="62"/>
      <c r="G104" s="62"/>
      <c r="H104" s="62"/>
      <c r="I104" s="62"/>
      <c r="J104" s="62"/>
      <c r="K104" s="62"/>
      <c r="L104" s="62"/>
    </row>
    <row r="105">
      <c r="B105" s="95"/>
      <c r="C105" s="95"/>
      <c r="D105" s="95"/>
      <c r="E105" s="62"/>
      <c r="F105" s="62"/>
      <c r="G105" s="62"/>
      <c r="H105" s="62"/>
      <c r="I105" s="62"/>
      <c r="J105" s="62"/>
      <c r="K105" s="62"/>
      <c r="L105" s="62"/>
    </row>
    <row r="106">
      <c r="B106" s="95"/>
      <c r="C106" s="95"/>
      <c r="D106" s="95"/>
      <c r="E106" s="62"/>
      <c r="F106" s="62"/>
      <c r="G106" s="62"/>
      <c r="H106" s="62"/>
      <c r="I106" s="62"/>
      <c r="J106" s="62"/>
      <c r="K106" s="62"/>
      <c r="L106" s="62"/>
    </row>
    <row r="107">
      <c r="B107" s="95"/>
      <c r="C107" s="95"/>
      <c r="D107" s="95"/>
      <c r="E107" s="62"/>
      <c r="F107" s="62"/>
      <c r="G107" s="62"/>
      <c r="H107" s="62"/>
      <c r="I107" s="62"/>
      <c r="J107" s="62"/>
      <c r="K107" s="62"/>
      <c r="L107" s="62"/>
    </row>
    <row r="108">
      <c r="B108" s="95"/>
      <c r="C108" s="95"/>
      <c r="D108" s="95"/>
      <c r="E108" s="62"/>
      <c r="F108" s="62"/>
      <c r="G108" s="62"/>
      <c r="H108" s="62"/>
      <c r="I108" s="62"/>
      <c r="J108" s="62"/>
      <c r="K108" s="62"/>
      <c r="L108" s="62"/>
    </row>
    <row r="109">
      <c r="B109" s="95"/>
      <c r="C109" s="95"/>
      <c r="D109" s="95"/>
      <c r="E109" s="62"/>
      <c r="F109" s="62"/>
      <c r="G109" s="62"/>
      <c r="H109" s="62"/>
      <c r="I109" s="62"/>
      <c r="J109" s="62"/>
      <c r="K109" s="62"/>
      <c r="L109" s="62"/>
    </row>
    <row r="110">
      <c r="B110" s="95"/>
      <c r="C110" s="95"/>
      <c r="D110" s="95"/>
      <c r="E110" s="62"/>
      <c r="F110" s="62"/>
      <c r="G110" s="62"/>
      <c r="H110" s="62"/>
      <c r="I110" s="62"/>
      <c r="J110" s="62"/>
      <c r="K110" s="62"/>
      <c r="L110" s="62"/>
    </row>
    <row r="111">
      <c r="B111" s="95"/>
      <c r="C111" s="95"/>
      <c r="D111" s="95"/>
      <c r="E111" s="62"/>
      <c r="F111" s="62"/>
      <c r="G111" s="62"/>
      <c r="H111" s="62"/>
      <c r="I111" s="62"/>
      <c r="J111" s="62"/>
      <c r="K111" s="62"/>
      <c r="L111" s="62"/>
    </row>
    <row r="112">
      <c r="B112" s="95"/>
      <c r="C112" s="95"/>
      <c r="D112" s="95"/>
      <c r="E112" s="62"/>
      <c r="F112" s="62"/>
      <c r="G112" s="62"/>
      <c r="H112" s="62"/>
      <c r="I112" s="62"/>
      <c r="J112" s="62"/>
      <c r="K112" s="62"/>
      <c r="L112" s="62"/>
    </row>
    <row r="113">
      <c r="B113" s="95"/>
      <c r="C113" s="95"/>
      <c r="D113" s="95"/>
      <c r="E113" s="62"/>
      <c r="F113" s="62"/>
      <c r="G113" s="62"/>
      <c r="H113" s="62"/>
      <c r="I113" s="62"/>
      <c r="J113" s="62"/>
      <c r="K113" s="62"/>
      <c r="L113" s="62"/>
    </row>
    <row r="114">
      <c r="B114" s="95"/>
      <c r="C114" s="95"/>
      <c r="D114" s="95"/>
      <c r="E114" s="62"/>
      <c r="F114" s="62"/>
      <c r="G114" s="62"/>
      <c r="H114" s="62"/>
      <c r="I114" s="62"/>
      <c r="J114" s="62"/>
      <c r="K114" s="62"/>
      <c r="L114" s="62"/>
    </row>
    <row r="115">
      <c r="B115" s="95"/>
      <c r="C115" s="95"/>
      <c r="D115" s="95"/>
      <c r="E115" s="62"/>
      <c r="F115" s="62"/>
      <c r="G115" s="62"/>
      <c r="H115" s="62"/>
      <c r="I115" s="62"/>
      <c r="J115" s="62"/>
      <c r="K115" s="62"/>
      <c r="L115" s="62"/>
    </row>
    <row r="116">
      <c r="B116" s="95"/>
      <c r="C116" s="95"/>
      <c r="D116" s="95"/>
      <c r="E116" s="62"/>
      <c r="F116" s="62"/>
      <c r="G116" s="62"/>
      <c r="H116" s="62"/>
      <c r="I116" s="62"/>
      <c r="J116" s="62"/>
      <c r="K116" s="62"/>
      <c r="L116" s="62"/>
    </row>
    <row r="117">
      <c r="B117" s="95"/>
      <c r="C117" s="95"/>
      <c r="D117" s="95"/>
      <c r="E117" s="62"/>
      <c r="F117" s="62"/>
      <c r="G117" s="62"/>
      <c r="H117" s="62"/>
      <c r="I117" s="62"/>
      <c r="J117" s="62"/>
      <c r="K117" s="62"/>
      <c r="L117" s="62"/>
    </row>
    <row r="118">
      <c r="B118" s="95"/>
      <c r="C118" s="95"/>
      <c r="D118" s="95"/>
      <c r="E118" s="62"/>
      <c r="F118" s="62"/>
      <c r="G118" s="62"/>
      <c r="H118" s="62"/>
      <c r="I118" s="62"/>
      <c r="J118" s="62"/>
      <c r="K118" s="62"/>
      <c r="L118" s="62"/>
    </row>
    <row r="119">
      <c r="B119" s="95"/>
      <c r="C119" s="95"/>
      <c r="D119" s="95"/>
      <c r="E119" s="62"/>
      <c r="F119" s="62"/>
      <c r="G119" s="62"/>
      <c r="H119" s="62"/>
      <c r="I119" s="62"/>
      <c r="J119" s="62"/>
      <c r="K119" s="62"/>
      <c r="L119" s="62"/>
    </row>
    <row r="120">
      <c r="B120" s="95"/>
      <c r="C120" s="95"/>
      <c r="D120" s="95"/>
      <c r="E120" s="62"/>
      <c r="F120" s="62"/>
      <c r="G120" s="62"/>
      <c r="H120" s="62"/>
      <c r="I120" s="62"/>
      <c r="J120" s="62"/>
      <c r="K120" s="62"/>
      <c r="L120" s="62"/>
    </row>
    <row r="121">
      <c r="B121" s="95"/>
      <c r="C121" s="95"/>
      <c r="D121" s="95"/>
      <c r="E121" s="62"/>
      <c r="F121" s="62"/>
      <c r="G121" s="62"/>
      <c r="H121" s="62"/>
      <c r="I121" s="62"/>
      <c r="J121" s="62"/>
      <c r="K121" s="62"/>
      <c r="L121" s="62"/>
    </row>
    <row r="122">
      <c r="B122" s="95"/>
      <c r="C122" s="95"/>
      <c r="D122" s="95"/>
      <c r="E122" s="62"/>
      <c r="F122" s="62"/>
      <c r="G122" s="62"/>
      <c r="H122" s="62"/>
      <c r="I122" s="62"/>
      <c r="J122" s="62"/>
      <c r="K122" s="62"/>
      <c r="L122" s="62"/>
    </row>
    <row r="123">
      <c r="B123" s="95"/>
      <c r="C123" s="95"/>
      <c r="D123" s="95"/>
      <c r="E123" s="62"/>
      <c r="F123" s="62"/>
      <c r="G123" s="62"/>
      <c r="H123" s="62"/>
      <c r="I123" s="62"/>
      <c r="J123" s="62"/>
      <c r="K123" s="62"/>
      <c r="L123" s="62"/>
    </row>
    <row r="124">
      <c r="B124" s="95"/>
      <c r="C124" s="95"/>
      <c r="D124" s="95"/>
      <c r="E124" s="62"/>
      <c r="F124" s="62"/>
      <c r="G124" s="62"/>
      <c r="H124" s="62"/>
      <c r="I124" s="62"/>
      <c r="J124" s="62"/>
      <c r="K124" s="62"/>
      <c r="L124" s="62"/>
    </row>
    <row r="125">
      <c r="B125" s="95"/>
      <c r="C125" s="95"/>
      <c r="D125" s="95"/>
      <c r="E125" s="62"/>
      <c r="F125" s="62"/>
      <c r="G125" s="62"/>
      <c r="H125" s="62"/>
      <c r="I125" s="62"/>
      <c r="J125" s="62"/>
      <c r="K125" s="62"/>
      <c r="L125" s="62"/>
    </row>
    <row r="126">
      <c r="B126" s="95"/>
      <c r="C126" s="95"/>
      <c r="D126" s="95"/>
      <c r="E126" s="62"/>
      <c r="F126" s="62"/>
      <c r="G126" s="62"/>
      <c r="H126" s="62"/>
      <c r="I126" s="62"/>
      <c r="J126" s="62"/>
      <c r="K126" s="62"/>
      <c r="L126" s="62"/>
    </row>
    <row r="127">
      <c r="B127" s="95"/>
      <c r="C127" s="95"/>
      <c r="D127" s="95"/>
      <c r="E127" s="62"/>
      <c r="F127" s="62"/>
      <c r="G127" s="62"/>
      <c r="H127" s="62"/>
      <c r="I127" s="62"/>
      <c r="J127" s="62"/>
      <c r="K127" s="62"/>
      <c r="L127" s="62"/>
    </row>
    <row r="128">
      <c r="B128" s="95"/>
      <c r="C128" s="95"/>
      <c r="D128" s="95"/>
      <c r="E128" s="62"/>
      <c r="F128" s="62"/>
      <c r="G128" s="62"/>
      <c r="H128" s="62"/>
      <c r="I128" s="62"/>
      <c r="J128" s="62"/>
      <c r="K128" s="62"/>
      <c r="L128" s="62"/>
    </row>
    <row r="129">
      <c r="B129" s="95"/>
      <c r="C129" s="95"/>
      <c r="D129" s="95"/>
      <c r="E129" s="62"/>
      <c r="F129" s="62"/>
      <c r="G129" s="62"/>
      <c r="H129" s="62"/>
      <c r="I129" s="62"/>
      <c r="J129" s="62"/>
      <c r="K129" s="62"/>
      <c r="L129" s="62"/>
    </row>
    <row r="130">
      <c r="B130" s="95"/>
      <c r="C130" s="95"/>
      <c r="D130" s="95"/>
      <c r="E130" s="62"/>
      <c r="F130" s="62"/>
      <c r="G130" s="62"/>
      <c r="H130" s="62"/>
      <c r="I130" s="62"/>
      <c r="J130" s="62"/>
      <c r="K130" s="62"/>
      <c r="L130" s="62"/>
    </row>
    <row r="131">
      <c r="B131" s="95"/>
      <c r="C131" s="95"/>
      <c r="D131" s="95"/>
      <c r="E131" s="62"/>
      <c r="F131" s="62"/>
      <c r="G131" s="62"/>
      <c r="H131" s="62"/>
      <c r="I131" s="62"/>
      <c r="J131" s="62"/>
      <c r="K131" s="62"/>
      <c r="L131" s="62"/>
    </row>
    <row r="132">
      <c r="B132" s="95"/>
      <c r="C132" s="95"/>
      <c r="D132" s="95"/>
      <c r="E132" s="62"/>
      <c r="F132" s="62"/>
      <c r="G132" s="62"/>
      <c r="H132" s="62"/>
      <c r="I132" s="62"/>
      <c r="J132" s="62"/>
      <c r="K132" s="62"/>
      <c r="L132" s="62"/>
    </row>
    <row r="133">
      <c r="B133" s="95"/>
      <c r="C133" s="95"/>
      <c r="D133" s="95"/>
      <c r="E133" s="62"/>
      <c r="F133" s="62"/>
      <c r="G133" s="62"/>
      <c r="H133" s="62"/>
      <c r="I133" s="62"/>
      <c r="J133" s="62"/>
      <c r="K133" s="62"/>
      <c r="L133" s="62"/>
    </row>
    <row r="134">
      <c r="B134" s="95"/>
      <c r="C134" s="95"/>
      <c r="D134" s="95"/>
      <c r="E134" s="62"/>
      <c r="F134" s="62"/>
      <c r="G134" s="62"/>
      <c r="H134" s="62"/>
      <c r="I134" s="62"/>
      <c r="J134" s="62"/>
      <c r="K134" s="62"/>
      <c r="L134" s="62"/>
    </row>
    <row r="135">
      <c r="B135" s="95"/>
      <c r="C135" s="95"/>
      <c r="D135" s="95"/>
      <c r="E135" s="62"/>
      <c r="F135" s="62"/>
      <c r="G135" s="62"/>
      <c r="H135" s="62"/>
      <c r="I135" s="62"/>
      <c r="J135" s="62"/>
      <c r="K135" s="62"/>
      <c r="L135" s="62"/>
    </row>
    <row r="136">
      <c r="B136" s="95"/>
      <c r="C136" s="95"/>
      <c r="D136" s="95"/>
      <c r="E136" s="62"/>
      <c r="F136" s="62"/>
      <c r="G136" s="62"/>
      <c r="H136" s="62"/>
      <c r="I136" s="62"/>
      <c r="J136" s="62"/>
      <c r="K136" s="62"/>
      <c r="L136" s="62"/>
    </row>
    <row r="137">
      <c r="B137" s="95"/>
      <c r="C137" s="95"/>
      <c r="D137" s="95"/>
      <c r="E137" s="62"/>
      <c r="F137" s="62"/>
      <c r="G137" s="62"/>
      <c r="H137" s="62"/>
      <c r="I137" s="62"/>
      <c r="J137" s="62"/>
      <c r="K137" s="62"/>
      <c r="L137" s="62"/>
    </row>
    <row r="138">
      <c r="B138" s="95"/>
      <c r="C138" s="95"/>
      <c r="D138" s="95"/>
      <c r="E138" s="62"/>
      <c r="F138" s="62"/>
      <c r="G138" s="62"/>
      <c r="H138" s="62"/>
      <c r="I138" s="62"/>
      <c r="J138" s="62"/>
      <c r="K138" s="62"/>
      <c r="L138" s="62"/>
    </row>
    <row r="139">
      <c r="B139" s="95"/>
      <c r="C139" s="95"/>
      <c r="D139" s="95"/>
      <c r="E139" s="62"/>
      <c r="F139" s="62"/>
      <c r="G139" s="62"/>
      <c r="H139" s="62"/>
      <c r="I139" s="62"/>
      <c r="J139" s="62"/>
      <c r="K139" s="62"/>
      <c r="L139" s="62"/>
    </row>
    <row r="140">
      <c r="B140" s="95"/>
      <c r="C140" s="95"/>
      <c r="D140" s="95"/>
      <c r="E140" s="62"/>
      <c r="F140" s="62"/>
      <c r="G140" s="62"/>
      <c r="H140" s="62"/>
      <c r="I140" s="62"/>
      <c r="J140" s="62"/>
      <c r="K140" s="62"/>
      <c r="L140" s="62"/>
    </row>
    <row r="141">
      <c r="B141" s="95"/>
      <c r="C141" s="95"/>
      <c r="D141" s="95"/>
      <c r="E141" s="62"/>
      <c r="F141" s="62"/>
      <c r="G141" s="62"/>
      <c r="H141" s="62"/>
      <c r="I141" s="62"/>
      <c r="J141" s="62"/>
      <c r="K141" s="62"/>
      <c r="L141" s="62"/>
    </row>
    <row r="142">
      <c r="B142" s="95"/>
      <c r="C142" s="95"/>
      <c r="D142" s="95"/>
      <c r="E142" s="62"/>
      <c r="F142" s="62"/>
      <c r="G142" s="62"/>
      <c r="H142" s="62"/>
      <c r="I142" s="62"/>
      <c r="J142" s="62"/>
      <c r="K142" s="62"/>
      <c r="L142" s="62"/>
    </row>
    <row r="143">
      <c r="B143" s="95"/>
      <c r="C143" s="95"/>
      <c r="D143" s="95"/>
      <c r="E143" s="62"/>
      <c r="F143" s="62"/>
      <c r="G143" s="62"/>
      <c r="H143" s="62"/>
      <c r="I143" s="62"/>
      <c r="J143" s="62"/>
      <c r="K143" s="62"/>
      <c r="L143" s="62"/>
    </row>
    <row r="144">
      <c r="B144" s="95"/>
      <c r="C144" s="95"/>
      <c r="D144" s="95"/>
      <c r="E144" s="62"/>
      <c r="F144" s="62"/>
      <c r="G144" s="62"/>
      <c r="H144" s="62"/>
      <c r="I144" s="62"/>
      <c r="J144" s="62"/>
      <c r="K144" s="62"/>
      <c r="L144" s="62"/>
    </row>
    <row r="145">
      <c r="B145" s="95"/>
      <c r="C145" s="95"/>
      <c r="D145" s="95"/>
      <c r="E145" s="62"/>
      <c r="F145" s="62"/>
      <c r="G145" s="62"/>
      <c r="H145" s="62"/>
      <c r="I145" s="62"/>
      <c r="J145" s="62"/>
      <c r="K145" s="62"/>
      <c r="L145" s="62"/>
    </row>
    <row r="146">
      <c r="B146" s="95"/>
      <c r="C146" s="95"/>
      <c r="D146" s="95"/>
      <c r="E146" s="62"/>
      <c r="F146" s="62"/>
      <c r="G146" s="62"/>
      <c r="H146" s="62"/>
      <c r="I146" s="62"/>
      <c r="J146" s="62"/>
      <c r="K146" s="62"/>
      <c r="L146" s="62"/>
    </row>
    <row r="147">
      <c r="B147" s="95"/>
      <c r="C147" s="95"/>
      <c r="D147" s="95"/>
      <c r="E147" s="62"/>
      <c r="F147" s="62"/>
      <c r="G147" s="62"/>
      <c r="H147" s="62"/>
      <c r="I147" s="62"/>
      <c r="J147" s="62"/>
      <c r="K147" s="62"/>
      <c r="L147" s="62"/>
    </row>
    <row r="148">
      <c r="B148" s="95"/>
      <c r="C148" s="95"/>
      <c r="D148" s="95"/>
      <c r="E148" s="62"/>
      <c r="F148" s="62"/>
      <c r="G148" s="62"/>
      <c r="H148" s="62"/>
      <c r="I148" s="62"/>
      <c r="J148" s="62"/>
      <c r="K148" s="62"/>
      <c r="L148" s="62"/>
    </row>
    <row r="149">
      <c r="B149" s="95"/>
      <c r="C149" s="95"/>
      <c r="D149" s="95"/>
      <c r="E149" s="62"/>
      <c r="F149" s="62"/>
      <c r="G149" s="62"/>
      <c r="H149" s="62"/>
      <c r="I149" s="62"/>
      <c r="J149" s="62"/>
      <c r="K149" s="62"/>
      <c r="L149" s="62"/>
    </row>
    <row r="150">
      <c r="B150" s="95"/>
      <c r="C150" s="95"/>
      <c r="D150" s="95"/>
      <c r="E150" s="62"/>
      <c r="F150" s="62"/>
      <c r="G150" s="62"/>
      <c r="H150" s="62"/>
      <c r="I150" s="62"/>
      <c r="J150" s="62"/>
      <c r="K150" s="62"/>
      <c r="L150" s="62"/>
    </row>
    <row r="151">
      <c r="B151" s="95"/>
      <c r="C151" s="95"/>
      <c r="D151" s="95"/>
      <c r="E151" s="62"/>
      <c r="F151" s="62"/>
      <c r="G151" s="62"/>
      <c r="H151" s="62"/>
      <c r="I151" s="62"/>
      <c r="J151" s="62"/>
      <c r="K151" s="62"/>
      <c r="L151" s="62"/>
    </row>
    <row r="152">
      <c r="B152" s="95"/>
      <c r="C152" s="95"/>
      <c r="D152" s="95"/>
      <c r="E152" s="62"/>
      <c r="F152" s="62"/>
      <c r="G152" s="62"/>
      <c r="H152" s="62"/>
      <c r="I152" s="62"/>
      <c r="J152" s="62"/>
      <c r="K152" s="62"/>
      <c r="L152" s="62"/>
    </row>
    <row r="153">
      <c r="B153" s="95"/>
      <c r="C153" s="95"/>
      <c r="D153" s="95"/>
      <c r="E153" s="62"/>
      <c r="F153" s="62"/>
      <c r="G153" s="62"/>
      <c r="H153" s="62"/>
      <c r="I153" s="62"/>
      <c r="J153" s="62"/>
      <c r="K153" s="62"/>
      <c r="L153" s="62"/>
    </row>
    <row r="154">
      <c r="B154" s="95"/>
      <c r="C154" s="95"/>
      <c r="D154" s="95"/>
      <c r="E154" s="62"/>
      <c r="F154" s="62"/>
      <c r="G154" s="62"/>
      <c r="H154" s="62"/>
      <c r="I154" s="62"/>
      <c r="J154" s="62"/>
      <c r="K154" s="62"/>
      <c r="L154" s="62"/>
    </row>
    <row r="155">
      <c r="B155" s="95"/>
      <c r="C155" s="95"/>
      <c r="D155" s="95"/>
      <c r="E155" s="62"/>
      <c r="F155" s="62"/>
      <c r="G155" s="62"/>
      <c r="H155" s="62"/>
      <c r="I155" s="62"/>
      <c r="J155" s="62"/>
      <c r="K155" s="62"/>
      <c r="L155" s="62"/>
    </row>
    <row r="156">
      <c r="B156" s="95"/>
      <c r="C156" s="95"/>
      <c r="D156" s="95"/>
      <c r="E156" s="62"/>
      <c r="F156" s="62"/>
      <c r="G156" s="62"/>
      <c r="H156" s="62"/>
      <c r="I156" s="62"/>
      <c r="J156" s="62"/>
      <c r="K156" s="62"/>
      <c r="L156" s="62"/>
    </row>
    <row r="157">
      <c r="B157" s="95"/>
      <c r="C157" s="95"/>
      <c r="D157" s="95"/>
      <c r="E157" s="62"/>
      <c r="F157" s="62"/>
      <c r="G157" s="62"/>
      <c r="H157" s="62"/>
      <c r="I157" s="62"/>
      <c r="J157" s="62"/>
      <c r="K157" s="62"/>
      <c r="L157" s="62"/>
    </row>
    <row r="158">
      <c r="B158" s="95"/>
      <c r="C158" s="95"/>
      <c r="D158" s="95"/>
      <c r="E158" s="62"/>
      <c r="F158" s="62"/>
      <c r="G158" s="62"/>
      <c r="H158" s="62"/>
      <c r="I158" s="62"/>
      <c r="J158" s="62"/>
      <c r="K158" s="62"/>
      <c r="L158" s="62"/>
    </row>
    <row r="159">
      <c r="B159" s="95"/>
      <c r="C159" s="95"/>
      <c r="D159" s="95"/>
      <c r="E159" s="62"/>
      <c r="F159" s="62"/>
      <c r="G159" s="62"/>
      <c r="H159" s="62"/>
      <c r="I159" s="62"/>
      <c r="J159" s="62"/>
      <c r="K159" s="62"/>
      <c r="L159" s="62"/>
    </row>
    <row r="160">
      <c r="B160" s="95"/>
      <c r="C160" s="95"/>
      <c r="D160" s="95"/>
      <c r="E160" s="62"/>
      <c r="F160" s="62"/>
      <c r="G160" s="62"/>
      <c r="H160" s="62"/>
      <c r="I160" s="62"/>
      <c r="J160" s="62"/>
      <c r="K160" s="62"/>
      <c r="L160" s="62"/>
    </row>
    <row r="161">
      <c r="B161" s="95"/>
      <c r="C161" s="95"/>
      <c r="D161" s="95"/>
      <c r="E161" s="62"/>
      <c r="F161" s="62"/>
      <c r="G161" s="62"/>
      <c r="H161" s="62"/>
      <c r="I161" s="62"/>
      <c r="J161" s="62"/>
      <c r="K161" s="62"/>
      <c r="L161" s="62"/>
    </row>
    <row r="162">
      <c r="B162" s="95"/>
      <c r="C162" s="95"/>
      <c r="D162" s="95"/>
      <c r="E162" s="62"/>
      <c r="F162" s="62"/>
      <c r="G162" s="62"/>
      <c r="H162" s="62"/>
      <c r="I162" s="62"/>
      <c r="J162" s="62"/>
      <c r="K162" s="62"/>
      <c r="L162" s="62"/>
    </row>
    <row r="163">
      <c r="B163" s="95"/>
      <c r="C163" s="95"/>
      <c r="D163" s="95"/>
      <c r="E163" s="62"/>
      <c r="F163" s="62"/>
      <c r="G163" s="62"/>
      <c r="H163" s="62"/>
      <c r="I163" s="62"/>
      <c r="J163" s="62"/>
      <c r="K163" s="62"/>
      <c r="L163" s="62"/>
    </row>
    <row r="164">
      <c r="B164" s="95"/>
      <c r="C164" s="95"/>
      <c r="D164" s="95"/>
      <c r="E164" s="62"/>
      <c r="F164" s="62"/>
      <c r="G164" s="62"/>
      <c r="H164" s="62"/>
      <c r="I164" s="62"/>
      <c r="J164" s="62"/>
      <c r="K164" s="62"/>
      <c r="L164" s="62"/>
    </row>
    <row r="165">
      <c r="B165" s="95"/>
      <c r="C165" s="95"/>
      <c r="D165" s="95"/>
      <c r="E165" s="62"/>
      <c r="F165" s="62"/>
      <c r="G165" s="62"/>
      <c r="H165" s="62"/>
      <c r="I165" s="62"/>
      <c r="J165" s="62"/>
      <c r="K165" s="62"/>
      <c r="L165" s="62"/>
    </row>
    <row r="166">
      <c r="B166" s="95"/>
      <c r="C166" s="95"/>
      <c r="D166" s="95"/>
      <c r="E166" s="62"/>
      <c r="F166" s="62"/>
      <c r="G166" s="62"/>
      <c r="H166" s="62"/>
      <c r="I166" s="62"/>
      <c r="J166" s="62"/>
      <c r="K166" s="62"/>
      <c r="L166" s="62"/>
    </row>
    <row r="167">
      <c r="B167" s="95"/>
      <c r="C167" s="95"/>
      <c r="D167" s="95"/>
      <c r="E167" s="62"/>
      <c r="F167" s="62"/>
      <c r="G167" s="62"/>
      <c r="H167" s="62"/>
      <c r="I167" s="62"/>
      <c r="J167" s="62"/>
      <c r="K167" s="62"/>
      <c r="L167" s="62"/>
    </row>
    <row r="168">
      <c r="B168" s="95"/>
      <c r="C168" s="95"/>
      <c r="D168" s="95"/>
      <c r="E168" s="62"/>
      <c r="F168" s="62"/>
      <c r="G168" s="62"/>
      <c r="H168" s="62"/>
      <c r="I168" s="62"/>
      <c r="J168" s="62"/>
      <c r="K168" s="62"/>
      <c r="L168" s="62"/>
    </row>
    <row r="169">
      <c r="B169" s="95"/>
      <c r="C169" s="95"/>
      <c r="D169" s="95"/>
      <c r="E169" s="62"/>
      <c r="F169" s="62"/>
      <c r="G169" s="62"/>
      <c r="H169" s="62"/>
      <c r="I169" s="62"/>
      <c r="J169" s="62"/>
      <c r="K169" s="62"/>
      <c r="L169" s="62"/>
    </row>
    <row r="170">
      <c r="B170" s="95"/>
      <c r="C170" s="95"/>
      <c r="D170" s="95"/>
      <c r="E170" s="62"/>
      <c r="F170" s="62"/>
      <c r="G170" s="62"/>
      <c r="H170" s="62"/>
      <c r="I170" s="62"/>
      <c r="J170" s="62"/>
      <c r="K170" s="62"/>
      <c r="L170" s="62"/>
    </row>
    <row r="171">
      <c r="B171" s="95"/>
      <c r="C171" s="95"/>
      <c r="D171" s="95"/>
      <c r="E171" s="62"/>
      <c r="F171" s="62"/>
      <c r="G171" s="62"/>
      <c r="H171" s="62"/>
      <c r="I171" s="62"/>
      <c r="J171" s="62"/>
      <c r="K171" s="62"/>
      <c r="L171" s="62"/>
    </row>
    <row r="172">
      <c r="B172" s="95"/>
      <c r="C172" s="95"/>
      <c r="D172" s="95"/>
      <c r="E172" s="62"/>
      <c r="F172" s="62"/>
      <c r="G172" s="62"/>
      <c r="H172" s="62"/>
      <c r="I172" s="62"/>
      <c r="J172" s="62"/>
      <c r="K172" s="62"/>
      <c r="L172" s="62"/>
    </row>
    <row r="173">
      <c r="B173" s="95"/>
      <c r="C173" s="95"/>
      <c r="D173" s="95"/>
      <c r="E173" s="62"/>
      <c r="F173" s="62"/>
      <c r="G173" s="62"/>
      <c r="H173" s="62"/>
      <c r="I173" s="62"/>
      <c r="J173" s="62"/>
      <c r="K173" s="62"/>
      <c r="L173" s="62"/>
    </row>
    <row r="174">
      <c r="B174" s="95"/>
      <c r="C174" s="95"/>
      <c r="D174" s="95"/>
      <c r="E174" s="62"/>
      <c r="F174" s="62"/>
      <c r="G174" s="62"/>
      <c r="H174" s="62"/>
      <c r="I174" s="62"/>
      <c r="J174" s="62"/>
      <c r="K174" s="62"/>
      <c r="L174" s="62"/>
    </row>
    <row r="175">
      <c r="B175" s="95"/>
      <c r="C175" s="95"/>
      <c r="D175" s="95"/>
      <c r="E175" s="62"/>
      <c r="F175" s="62"/>
      <c r="G175" s="62"/>
      <c r="H175" s="62"/>
      <c r="I175" s="62"/>
      <c r="J175" s="62"/>
      <c r="K175" s="62"/>
      <c r="L175" s="62"/>
    </row>
    <row r="176">
      <c r="B176" s="95"/>
      <c r="C176" s="95"/>
      <c r="D176" s="95"/>
      <c r="E176" s="62"/>
      <c r="F176" s="62"/>
      <c r="G176" s="62"/>
      <c r="H176" s="62"/>
      <c r="I176" s="62"/>
      <c r="J176" s="62"/>
      <c r="K176" s="62"/>
      <c r="L176" s="62"/>
    </row>
    <row r="177">
      <c r="B177" s="95"/>
      <c r="C177" s="95"/>
      <c r="D177" s="95"/>
      <c r="E177" s="62"/>
      <c r="F177" s="62"/>
      <c r="G177" s="62"/>
      <c r="H177" s="62"/>
      <c r="I177" s="62"/>
      <c r="J177" s="62"/>
      <c r="K177" s="62"/>
      <c r="L177" s="62"/>
    </row>
    <row r="178">
      <c r="B178" s="95"/>
      <c r="C178" s="95"/>
      <c r="D178" s="95"/>
      <c r="E178" s="62"/>
      <c r="F178" s="62"/>
      <c r="G178" s="62"/>
      <c r="H178" s="62"/>
      <c r="I178" s="62"/>
      <c r="J178" s="62"/>
      <c r="K178" s="62"/>
      <c r="L178" s="62"/>
    </row>
    <row r="179">
      <c r="B179" s="95"/>
      <c r="C179" s="95"/>
      <c r="D179" s="95"/>
      <c r="E179" s="62"/>
      <c r="F179" s="62"/>
      <c r="G179" s="62"/>
      <c r="H179" s="62"/>
      <c r="I179" s="62"/>
      <c r="J179" s="62"/>
      <c r="K179" s="62"/>
      <c r="L179" s="62"/>
    </row>
    <row r="180">
      <c r="B180" s="95"/>
      <c r="C180" s="95"/>
      <c r="D180" s="95"/>
      <c r="E180" s="62"/>
      <c r="F180" s="62"/>
      <c r="G180" s="62"/>
      <c r="H180" s="62"/>
      <c r="I180" s="62"/>
      <c r="J180" s="62"/>
      <c r="K180" s="62"/>
      <c r="L180" s="62"/>
    </row>
    <row r="181">
      <c r="B181" s="95"/>
      <c r="C181" s="95"/>
      <c r="D181" s="95"/>
      <c r="E181" s="62"/>
      <c r="F181" s="62"/>
      <c r="G181" s="62"/>
      <c r="H181" s="62"/>
      <c r="I181" s="62"/>
      <c r="J181" s="62"/>
      <c r="K181" s="62"/>
      <c r="L181" s="62"/>
    </row>
    <row r="182">
      <c r="B182" s="95"/>
      <c r="C182" s="95"/>
      <c r="D182" s="95"/>
      <c r="E182" s="62"/>
      <c r="F182" s="62"/>
      <c r="G182" s="62"/>
      <c r="H182" s="62"/>
      <c r="I182" s="62"/>
      <c r="J182" s="62"/>
      <c r="K182" s="62"/>
      <c r="L182" s="62"/>
    </row>
    <row r="183">
      <c r="B183" s="95"/>
      <c r="C183" s="95"/>
      <c r="D183" s="95"/>
      <c r="E183" s="62"/>
      <c r="F183" s="62"/>
      <c r="G183" s="62"/>
      <c r="H183" s="62"/>
      <c r="I183" s="62"/>
      <c r="J183" s="62"/>
      <c r="K183" s="62"/>
      <c r="L183" s="62"/>
    </row>
    <row r="184">
      <c r="B184" s="95"/>
      <c r="C184" s="95"/>
      <c r="D184" s="95"/>
      <c r="E184" s="62"/>
      <c r="F184" s="62"/>
      <c r="G184" s="62"/>
      <c r="H184" s="62"/>
      <c r="I184" s="62"/>
      <c r="J184" s="62"/>
      <c r="K184" s="62"/>
      <c r="L184" s="62"/>
    </row>
    <row r="185">
      <c r="B185" s="95"/>
      <c r="C185" s="95"/>
      <c r="D185" s="95"/>
      <c r="E185" s="62"/>
      <c r="F185" s="62"/>
      <c r="G185" s="62"/>
      <c r="H185" s="62"/>
      <c r="I185" s="62"/>
      <c r="J185" s="62"/>
      <c r="K185" s="62"/>
      <c r="L185" s="62"/>
    </row>
    <row r="186">
      <c r="B186" s="95"/>
      <c r="C186" s="95"/>
      <c r="D186" s="95"/>
      <c r="E186" s="62"/>
      <c r="F186" s="62"/>
      <c r="G186" s="62"/>
      <c r="H186" s="62"/>
      <c r="I186" s="62"/>
      <c r="J186" s="62"/>
      <c r="K186" s="62"/>
      <c r="L186" s="62"/>
    </row>
    <row r="187">
      <c r="B187" s="95"/>
      <c r="C187" s="95"/>
      <c r="D187" s="95"/>
      <c r="E187" s="62"/>
      <c r="F187" s="62"/>
      <c r="G187" s="62"/>
      <c r="H187" s="62"/>
      <c r="I187" s="62"/>
      <c r="J187" s="62"/>
      <c r="K187" s="62"/>
      <c r="L187" s="62"/>
    </row>
    <row r="188">
      <c r="B188" s="95"/>
      <c r="C188" s="95"/>
      <c r="D188" s="95"/>
      <c r="E188" s="62"/>
      <c r="F188" s="62"/>
      <c r="G188" s="62"/>
      <c r="H188" s="62"/>
      <c r="I188" s="62"/>
      <c r="J188" s="62"/>
      <c r="K188" s="62"/>
      <c r="L188" s="62"/>
    </row>
    <row r="189">
      <c r="B189" s="95"/>
      <c r="C189" s="95"/>
      <c r="D189" s="95"/>
      <c r="E189" s="62"/>
      <c r="F189" s="62"/>
      <c r="G189" s="62"/>
      <c r="H189" s="62"/>
      <c r="I189" s="62"/>
      <c r="J189" s="62"/>
      <c r="K189" s="62"/>
      <c r="L189" s="62"/>
    </row>
    <row r="190">
      <c r="B190" s="95"/>
      <c r="C190" s="95"/>
      <c r="D190" s="95"/>
      <c r="E190" s="62"/>
      <c r="F190" s="62"/>
      <c r="G190" s="62"/>
      <c r="H190" s="62"/>
      <c r="I190" s="62"/>
      <c r="J190" s="62"/>
      <c r="K190" s="62"/>
      <c r="L190" s="62"/>
    </row>
    <row r="191">
      <c r="B191" s="95"/>
      <c r="C191" s="95"/>
      <c r="D191" s="95"/>
      <c r="E191" s="62"/>
      <c r="F191" s="62"/>
      <c r="G191" s="62"/>
      <c r="H191" s="62"/>
      <c r="I191" s="62"/>
      <c r="J191" s="62"/>
      <c r="K191" s="62"/>
      <c r="L191" s="62"/>
    </row>
    <row r="192">
      <c r="B192" s="95"/>
      <c r="C192" s="95"/>
      <c r="D192" s="95"/>
      <c r="E192" s="62"/>
      <c r="F192" s="62"/>
      <c r="G192" s="62"/>
      <c r="H192" s="62"/>
      <c r="I192" s="62"/>
      <c r="J192" s="62"/>
      <c r="K192" s="62"/>
      <c r="L192" s="62"/>
    </row>
    <row r="193">
      <c r="B193" s="95"/>
      <c r="C193" s="95"/>
      <c r="D193" s="95"/>
      <c r="E193" s="62"/>
      <c r="F193" s="62"/>
      <c r="G193" s="62"/>
      <c r="H193" s="62"/>
      <c r="I193" s="62"/>
      <c r="J193" s="62"/>
      <c r="K193" s="62"/>
      <c r="L193" s="62"/>
    </row>
    <row r="194">
      <c r="B194" s="95"/>
      <c r="C194" s="95"/>
      <c r="D194" s="95"/>
      <c r="E194" s="62"/>
      <c r="F194" s="62"/>
      <c r="G194" s="62"/>
      <c r="H194" s="62"/>
      <c r="I194" s="62"/>
      <c r="J194" s="62"/>
      <c r="K194" s="62"/>
      <c r="L194" s="62"/>
    </row>
    <row r="195">
      <c r="B195" s="95"/>
      <c r="C195" s="95"/>
      <c r="D195" s="95"/>
      <c r="E195" s="62"/>
      <c r="F195" s="62"/>
      <c r="G195" s="62"/>
      <c r="H195" s="62"/>
      <c r="I195" s="62"/>
      <c r="J195" s="62"/>
      <c r="K195" s="62"/>
      <c r="L195" s="62"/>
    </row>
    <row r="196">
      <c r="B196" s="95"/>
      <c r="C196" s="95"/>
      <c r="D196" s="95"/>
      <c r="E196" s="62"/>
      <c r="F196" s="62"/>
      <c r="G196" s="62"/>
      <c r="H196" s="62"/>
      <c r="I196" s="62"/>
      <c r="J196" s="62"/>
      <c r="K196" s="62"/>
      <c r="L196" s="62"/>
    </row>
    <row r="197">
      <c r="B197" s="95"/>
      <c r="C197" s="95"/>
      <c r="D197" s="95"/>
      <c r="E197" s="62"/>
      <c r="F197" s="62"/>
      <c r="G197" s="62"/>
      <c r="H197" s="62"/>
      <c r="I197" s="62"/>
      <c r="J197" s="62"/>
      <c r="K197" s="62"/>
      <c r="L197" s="62"/>
    </row>
    <row r="198">
      <c r="B198" s="95"/>
      <c r="C198" s="95"/>
      <c r="D198" s="95"/>
      <c r="E198" s="62"/>
      <c r="F198" s="62"/>
      <c r="G198" s="62"/>
      <c r="H198" s="62"/>
      <c r="I198" s="62"/>
      <c r="J198" s="62"/>
      <c r="K198" s="62"/>
      <c r="L198" s="62"/>
    </row>
    <row r="199">
      <c r="B199" s="95"/>
      <c r="C199" s="95"/>
      <c r="D199" s="95"/>
      <c r="E199" s="62"/>
      <c r="F199" s="62"/>
      <c r="G199" s="62"/>
      <c r="H199" s="62"/>
      <c r="I199" s="62"/>
      <c r="J199" s="62"/>
      <c r="K199" s="62"/>
      <c r="L199" s="62"/>
    </row>
    <row r="200">
      <c r="B200" s="95"/>
      <c r="C200" s="95"/>
      <c r="D200" s="95"/>
      <c r="E200" s="62"/>
      <c r="F200" s="62"/>
      <c r="G200" s="62"/>
      <c r="H200" s="62"/>
      <c r="I200" s="62"/>
      <c r="J200" s="62"/>
      <c r="K200" s="62"/>
      <c r="L200" s="62"/>
    </row>
    <row r="201">
      <c r="B201" s="95"/>
      <c r="C201" s="95"/>
      <c r="D201" s="95"/>
      <c r="E201" s="62"/>
      <c r="F201" s="62"/>
      <c r="G201" s="62"/>
      <c r="H201" s="62"/>
      <c r="I201" s="62"/>
      <c r="J201" s="62"/>
      <c r="K201" s="62"/>
      <c r="L201" s="62"/>
    </row>
    <row r="202">
      <c r="B202" s="95"/>
      <c r="C202" s="95"/>
      <c r="D202" s="95"/>
      <c r="E202" s="62"/>
      <c r="F202" s="62"/>
      <c r="G202" s="62"/>
      <c r="H202" s="62"/>
      <c r="I202" s="62"/>
      <c r="J202" s="62"/>
      <c r="K202" s="62"/>
      <c r="L202" s="62"/>
    </row>
    <row r="203">
      <c r="B203" s="95"/>
      <c r="C203" s="95"/>
      <c r="D203" s="95"/>
      <c r="E203" s="62"/>
      <c r="F203" s="62"/>
      <c r="G203" s="62"/>
      <c r="H203" s="62"/>
      <c r="I203" s="62"/>
      <c r="J203" s="62"/>
      <c r="K203" s="62"/>
      <c r="L203" s="62"/>
    </row>
    <row r="204">
      <c r="B204" s="95"/>
      <c r="C204" s="95"/>
      <c r="D204" s="95"/>
      <c r="E204" s="62"/>
      <c r="F204" s="62"/>
      <c r="G204" s="62"/>
      <c r="H204" s="62"/>
      <c r="I204" s="62"/>
      <c r="J204" s="62"/>
      <c r="K204" s="62"/>
      <c r="L204" s="62"/>
    </row>
    <row r="205">
      <c r="B205" s="95"/>
      <c r="C205" s="95"/>
      <c r="D205" s="95"/>
      <c r="E205" s="62"/>
      <c r="F205" s="62"/>
      <c r="G205" s="62"/>
      <c r="H205" s="62"/>
      <c r="I205" s="62"/>
      <c r="J205" s="62"/>
      <c r="K205" s="62"/>
      <c r="L205" s="62"/>
    </row>
    <row r="206">
      <c r="B206" s="95"/>
      <c r="C206" s="95"/>
      <c r="D206" s="95"/>
      <c r="E206" s="62"/>
      <c r="F206" s="62"/>
      <c r="G206" s="62"/>
      <c r="H206" s="62"/>
      <c r="I206" s="62"/>
      <c r="J206" s="62"/>
      <c r="K206" s="62"/>
      <c r="L206" s="62"/>
    </row>
    <row r="207">
      <c r="B207" s="95"/>
      <c r="C207" s="95"/>
      <c r="D207" s="95"/>
      <c r="E207" s="62"/>
      <c r="F207" s="62"/>
      <c r="G207" s="62"/>
      <c r="H207" s="62"/>
      <c r="I207" s="62"/>
      <c r="J207" s="62"/>
      <c r="K207" s="62"/>
      <c r="L207" s="62"/>
    </row>
    <row r="208">
      <c r="B208" s="95"/>
      <c r="C208" s="95"/>
      <c r="D208" s="95"/>
      <c r="E208" s="62"/>
      <c r="F208" s="62"/>
      <c r="G208" s="62"/>
      <c r="H208" s="62"/>
      <c r="I208" s="62"/>
      <c r="J208" s="62"/>
      <c r="K208" s="62"/>
      <c r="L208" s="62"/>
    </row>
    <row r="209">
      <c r="B209" s="95"/>
      <c r="C209" s="95"/>
      <c r="D209" s="95"/>
      <c r="E209" s="62"/>
      <c r="F209" s="62"/>
      <c r="G209" s="62"/>
      <c r="H209" s="62"/>
      <c r="I209" s="62"/>
      <c r="J209" s="62"/>
      <c r="K209" s="62"/>
      <c r="L209" s="62"/>
    </row>
    <row r="210">
      <c r="B210" s="95"/>
      <c r="C210" s="95"/>
      <c r="D210" s="95"/>
      <c r="E210" s="62"/>
      <c r="F210" s="62"/>
      <c r="G210" s="62"/>
      <c r="H210" s="62"/>
      <c r="I210" s="62"/>
      <c r="J210" s="62"/>
      <c r="K210" s="62"/>
      <c r="L210" s="62"/>
    </row>
    <row r="211">
      <c r="B211" s="95"/>
      <c r="C211" s="95"/>
      <c r="D211" s="95"/>
      <c r="E211" s="62"/>
      <c r="F211" s="62"/>
      <c r="G211" s="62"/>
      <c r="H211" s="62"/>
      <c r="I211" s="62"/>
      <c r="J211" s="62"/>
      <c r="K211" s="62"/>
      <c r="L211" s="62"/>
    </row>
    <row r="212">
      <c r="B212" s="95"/>
      <c r="C212" s="95"/>
      <c r="D212" s="95"/>
      <c r="E212" s="62"/>
      <c r="F212" s="62"/>
      <c r="G212" s="62"/>
      <c r="H212" s="62"/>
      <c r="I212" s="62"/>
      <c r="J212" s="62"/>
      <c r="K212" s="62"/>
      <c r="L212" s="62"/>
    </row>
    <row r="213">
      <c r="B213" s="95"/>
      <c r="C213" s="95"/>
      <c r="D213" s="95"/>
      <c r="E213" s="62"/>
      <c r="F213" s="62"/>
      <c r="G213" s="62"/>
      <c r="H213" s="62"/>
      <c r="I213" s="62"/>
      <c r="J213" s="62"/>
      <c r="K213" s="62"/>
      <c r="L213" s="62"/>
    </row>
    <row r="214">
      <c r="B214" s="95"/>
      <c r="C214" s="95"/>
      <c r="D214" s="95"/>
      <c r="E214" s="62"/>
      <c r="F214" s="62"/>
      <c r="G214" s="62"/>
      <c r="H214" s="62"/>
      <c r="I214" s="62"/>
      <c r="J214" s="62"/>
      <c r="K214" s="62"/>
      <c r="L214" s="62"/>
    </row>
    <row r="215">
      <c r="B215" s="95"/>
      <c r="C215" s="95"/>
      <c r="D215" s="95"/>
      <c r="E215" s="62"/>
      <c r="F215" s="62"/>
      <c r="G215" s="62"/>
      <c r="H215" s="62"/>
      <c r="I215" s="62"/>
      <c r="J215" s="62"/>
      <c r="K215" s="62"/>
      <c r="L215" s="62"/>
    </row>
    <row r="216">
      <c r="B216" s="95"/>
      <c r="C216" s="95"/>
      <c r="D216" s="95"/>
      <c r="E216" s="62"/>
      <c r="F216" s="62"/>
      <c r="G216" s="62"/>
      <c r="H216" s="62"/>
      <c r="I216" s="62"/>
      <c r="J216" s="62"/>
      <c r="K216" s="62"/>
      <c r="L216" s="62"/>
    </row>
    <row r="217">
      <c r="B217" s="95"/>
      <c r="C217" s="95"/>
      <c r="D217" s="95"/>
      <c r="E217" s="62"/>
      <c r="F217" s="62"/>
      <c r="G217" s="62"/>
      <c r="H217" s="62"/>
      <c r="I217" s="62"/>
      <c r="J217" s="62"/>
      <c r="K217" s="62"/>
      <c r="L217" s="62"/>
    </row>
    <row r="218">
      <c r="B218" s="95"/>
      <c r="C218" s="95"/>
      <c r="D218" s="95"/>
      <c r="E218" s="62"/>
      <c r="F218" s="62"/>
      <c r="G218" s="62"/>
      <c r="H218" s="62"/>
      <c r="I218" s="62"/>
      <c r="J218" s="62"/>
      <c r="K218" s="62"/>
      <c r="L218" s="62"/>
    </row>
    <row r="219">
      <c r="B219" s="95"/>
      <c r="C219" s="95"/>
      <c r="D219" s="95"/>
      <c r="E219" s="62"/>
      <c r="F219" s="62"/>
      <c r="G219" s="62"/>
      <c r="H219" s="62"/>
      <c r="I219" s="62"/>
      <c r="J219" s="62"/>
      <c r="K219" s="62"/>
      <c r="L219" s="62"/>
    </row>
    <row r="220">
      <c r="B220" s="95"/>
      <c r="C220" s="95"/>
      <c r="D220" s="95"/>
      <c r="E220" s="62"/>
      <c r="F220" s="62"/>
      <c r="G220" s="62"/>
      <c r="H220" s="62"/>
      <c r="I220" s="62"/>
      <c r="J220" s="62"/>
      <c r="K220" s="62"/>
      <c r="L220" s="62"/>
    </row>
    <row r="221">
      <c r="B221" s="95"/>
      <c r="C221" s="95"/>
      <c r="D221" s="95"/>
      <c r="E221" s="62"/>
      <c r="F221" s="62"/>
      <c r="G221" s="62"/>
      <c r="H221" s="62"/>
      <c r="I221" s="62"/>
      <c r="J221" s="62"/>
      <c r="K221" s="62"/>
      <c r="L221" s="62"/>
    </row>
    <row r="222">
      <c r="B222" s="95"/>
      <c r="C222" s="95"/>
      <c r="D222" s="95"/>
      <c r="E222" s="62"/>
      <c r="F222" s="62"/>
      <c r="G222" s="62"/>
      <c r="H222" s="62"/>
      <c r="I222" s="62"/>
      <c r="J222" s="62"/>
      <c r="K222" s="62"/>
      <c r="L222" s="62"/>
    </row>
    <row r="223">
      <c r="B223" s="95"/>
      <c r="C223" s="95"/>
      <c r="D223" s="95"/>
      <c r="E223" s="62"/>
      <c r="F223" s="62"/>
      <c r="G223" s="62"/>
      <c r="H223" s="62"/>
      <c r="I223" s="62"/>
      <c r="J223" s="62"/>
      <c r="K223" s="62"/>
      <c r="L223" s="62"/>
    </row>
    <row r="224">
      <c r="B224" s="95"/>
      <c r="C224" s="95"/>
      <c r="D224" s="95"/>
      <c r="E224" s="62"/>
      <c r="F224" s="62"/>
      <c r="G224" s="62"/>
      <c r="H224" s="62"/>
      <c r="I224" s="62"/>
      <c r="J224" s="62"/>
      <c r="K224" s="62"/>
      <c r="L224" s="62"/>
    </row>
    <row r="225">
      <c r="B225" s="95"/>
      <c r="C225" s="95"/>
      <c r="D225" s="95"/>
      <c r="E225" s="62"/>
      <c r="F225" s="62"/>
      <c r="G225" s="62"/>
      <c r="H225" s="62"/>
      <c r="I225" s="62"/>
      <c r="J225" s="62"/>
      <c r="K225" s="62"/>
      <c r="L225" s="62"/>
    </row>
    <row r="226">
      <c r="B226" s="95"/>
      <c r="C226" s="95"/>
      <c r="D226" s="95"/>
      <c r="E226" s="62"/>
      <c r="F226" s="62"/>
      <c r="G226" s="62"/>
      <c r="H226" s="62"/>
      <c r="I226" s="62"/>
      <c r="J226" s="62"/>
      <c r="K226" s="62"/>
      <c r="L226" s="62"/>
    </row>
    <row r="227">
      <c r="B227" s="95"/>
      <c r="C227" s="95"/>
      <c r="D227" s="95"/>
      <c r="E227" s="62"/>
      <c r="F227" s="62"/>
      <c r="G227" s="62"/>
      <c r="H227" s="62"/>
      <c r="I227" s="62"/>
      <c r="J227" s="62"/>
      <c r="K227" s="62"/>
      <c r="L227" s="62"/>
    </row>
    <row r="228">
      <c r="B228" s="95"/>
      <c r="C228" s="95"/>
      <c r="D228" s="95"/>
      <c r="E228" s="62"/>
      <c r="F228" s="62"/>
      <c r="G228" s="62"/>
      <c r="H228" s="62"/>
      <c r="I228" s="62"/>
      <c r="J228" s="62"/>
      <c r="K228" s="62"/>
      <c r="L228" s="62"/>
    </row>
    <row r="229">
      <c r="B229" s="95"/>
      <c r="C229" s="95"/>
      <c r="D229" s="95"/>
      <c r="E229" s="62"/>
      <c r="F229" s="62"/>
      <c r="G229" s="62"/>
      <c r="H229" s="62"/>
      <c r="I229" s="62"/>
      <c r="J229" s="62"/>
      <c r="K229" s="62"/>
      <c r="L229" s="62"/>
    </row>
    <row r="230">
      <c r="B230" s="95"/>
      <c r="C230" s="95"/>
      <c r="D230" s="95"/>
      <c r="E230" s="62"/>
      <c r="F230" s="62"/>
      <c r="G230" s="62"/>
      <c r="H230" s="62"/>
      <c r="I230" s="62"/>
      <c r="J230" s="62"/>
      <c r="K230" s="62"/>
      <c r="L230" s="62"/>
    </row>
    <row r="231">
      <c r="B231" s="95"/>
      <c r="C231" s="95"/>
      <c r="D231" s="95"/>
      <c r="E231" s="62"/>
      <c r="F231" s="62"/>
      <c r="G231" s="62"/>
      <c r="H231" s="62"/>
      <c r="I231" s="62"/>
      <c r="J231" s="62"/>
      <c r="K231" s="62"/>
      <c r="L231" s="62"/>
    </row>
    <row r="232">
      <c r="B232" s="95"/>
      <c r="C232" s="95"/>
      <c r="D232" s="95"/>
      <c r="E232" s="62"/>
      <c r="F232" s="62"/>
      <c r="G232" s="62"/>
      <c r="H232" s="62"/>
      <c r="I232" s="62"/>
      <c r="J232" s="62"/>
      <c r="K232" s="62"/>
      <c r="L232" s="62"/>
    </row>
    <row r="233">
      <c r="B233" s="95"/>
      <c r="C233" s="95"/>
      <c r="D233" s="95"/>
      <c r="E233" s="62"/>
      <c r="F233" s="62"/>
      <c r="G233" s="62"/>
      <c r="H233" s="62"/>
      <c r="I233" s="62"/>
      <c r="J233" s="62"/>
      <c r="K233" s="62"/>
      <c r="L233" s="62"/>
    </row>
    <row r="234">
      <c r="B234" s="95"/>
      <c r="C234" s="95"/>
      <c r="D234" s="95"/>
      <c r="E234" s="62"/>
      <c r="F234" s="62"/>
      <c r="G234" s="62"/>
      <c r="H234" s="62"/>
      <c r="I234" s="62"/>
      <c r="J234" s="62"/>
      <c r="K234" s="62"/>
      <c r="L234" s="62"/>
    </row>
    <row r="235">
      <c r="B235" s="95"/>
      <c r="C235" s="95"/>
      <c r="D235" s="95"/>
      <c r="E235" s="62"/>
      <c r="F235" s="62"/>
      <c r="G235" s="62"/>
      <c r="H235" s="62"/>
      <c r="I235" s="62"/>
      <c r="J235" s="62"/>
      <c r="K235" s="62"/>
      <c r="L235" s="62"/>
    </row>
    <row r="236">
      <c r="B236" s="95"/>
      <c r="C236" s="95"/>
      <c r="D236" s="95"/>
      <c r="E236" s="62"/>
      <c r="F236" s="62"/>
      <c r="G236" s="62"/>
      <c r="H236" s="62"/>
      <c r="I236" s="62"/>
      <c r="J236" s="62"/>
      <c r="K236" s="62"/>
      <c r="L236" s="62"/>
    </row>
    <row r="237">
      <c r="B237" s="95"/>
      <c r="C237" s="95"/>
      <c r="D237" s="95"/>
      <c r="E237" s="62"/>
      <c r="F237" s="62"/>
      <c r="G237" s="62"/>
      <c r="H237" s="62"/>
      <c r="I237" s="62"/>
      <c r="J237" s="62"/>
      <c r="K237" s="62"/>
      <c r="L237" s="62"/>
    </row>
    <row r="238">
      <c r="B238" s="95"/>
      <c r="C238" s="95"/>
      <c r="D238" s="95"/>
      <c r="E238" s="62"/>
      <c r="F238" s="62"/>
      <c r="G238" s="62"/>
      <c r="H238" s="62"/>
      <c r="I238" s="62"/>
      <c r="J238" s="62"/>
      <c r="K238" s="62"/>
      <c r="L238" s="62"/>
    </row>
    <row r="239">
      <c r="B239" s="95"/>
      <c r="C239" s="95"/>
      <c r="D239" s="95"/>
      <c r="E239" s="62"/>
      <c r="F239" s="62"/>
      <c r="G239" s="62"/>
      <c r="H239" s="62"/>
      <c r="I239" s="62"/>
      <c r="J239" s="62"/>
      <c r="K239" s="62"/>
      <c r="L239" s="62"/>
    </row>
    <row r="240">
      <c r="B240" s="95"/>
      <c r="C240" s="95"/>
      <c r="D240" s="95"/>
      <c r="E240" s="62"/>
      <c r="F240" s="62"/>
      <c r="G240" s="62"/>
      <c r="H240" s="62"/>
      <c r="I240" s="62"/>
      <c r="J240" s="62"/>
      <c r="K240" s="62"/>
      <c r="L240" s="62"/>
    </row>
    <row r="241">
      <c r="B241" s="95"/>
      <c r="C241" s="95"/>
      <c r="D241" s="95"/>
      <c r="E241" s="62"/>
      <c r="F241" s="62"/>
      <c r="G241" s="62"/>
      <c r="H241" s="62"/>
      <c r="I241" s="62"/>
      <c r="J241" s="62"/>
      <c r="K241" s="62"/>
      <c r="L241" s="62"/>
    </row>
    <row r="242">
      <c r="B242" s="95"/>
      <c r="C242" s="95"/>
      <c r="D242" s="95"/>
      <c r="E242" s="62"/>
      <c r="F242" s="62"/>
      <c r="G242" s="62"/>
      <c r="H242" s="62"/>
      <c r="I242" s="62"/>
      <c r="J242" s="62"/>
      <c r="K242" s="62"/>
      <c r="L242" s="62"/>
    </row>
    <row r="243">
      <c r="B243" s="95"/>
      <c r="C243" s="95"/>
      <c r="D243" s="95"/>
      <c r="E243" s="62"/>
      <c r="F243" s="62"/>
      <c r="G243" s="62"/>
      <c r="H243" s="62"/>
      <c r="I243" s="62"/>
      <c r="J243" s="62"/>
      <c r="K243" s="62"/>
      <c r="L243" s="62"/>
    </row>
    <row r="244">
      <c r="B244" s="95"/>
      <c r="C244" s="95"/>
      <c r="D244" s="95"/>
      <c r="E244" s="62"/>
      <c r="F244" s="62"/>
      <c r="G244" s="62"/>
      <c r="H244" s="62"/>
      <c r="I244" s="62"/>
      <c r="J244" s="62"/>
      <c r="K244" s="62"/>
      <c r="L244" s="62"/>
    </row>
    <row r="245">
      <c r="B245" s="95"/>
      <c r="C245" s="95"/>
      <c r="D245" s="95"/>
      <c r="E245" s="62"/>
      <c r="F245" s="62"/>
      <c r="G245" s="62"/>
      <c r="H245" s="62"/>
      <c r="I245" s="62"/>
      <c r="J245" s="62"/>
      <c r="K245" s="62"/>
      <c r="L245" s="62"/>
    </row>
    <row r="246">
      <c r="B246" s="95"/>
      <c r="C246" s="95"/>
      <c r="D246" s="95"/>
      <c r="E246" s="62"/>
      <c r="F246" s="62"/>
      <c r="G246" s="62"/>
      <c r="H246" s="62"/>
      <c r="I246" s="62"/>
      <c r="J246" s="62"/>
      <c r="K246" s="62"/>
      <c r="L246" s="62"/>
    </row>
    <row r="247">
      <c r="B247" s="95"/>
      <c r="C247" s="95"/>
      <c r="D247" s="95"/>
      <c r="E247" s="62"/>
      <c r="F247" s="62"/>
      <c r="G247" s="62"/>
      <c r="H247" s="62"/>
      <c r="I247" s="62"/>
      <c r="J247" s="62"/>
      <c r="K247" s="62"/>
      <c r="L247" s="62"/>
    </row>
    <row r="248">
      <c r="B248" s="95"/>
      <c r="C248" s="95"/>
      <c r="D248" s="95"/>
      <c r="E248" s="62"/>
      <c r="F248" s="62"/>
      <c r="G248" s="62"/>
      <c r="H248" s="62"/>
      <c r="I248" s="62"/>
      <c r="J248" s="62"/>
      <c r="K248" s="62"/>
      <c r="L248" s="62"/>
    </row>
    <row r="249">
      <c r="B249" s="95"/>
      <c r="C249" s="95"/>
      <c r="D249" s="95"/>
      <c r="E249" s="62"/>
      <c r="F249" s="62"/>
      <c r="G249" s="62"/>
      <c r="H249" s="62"/>
      <c r="I249" s="62"/>
      <c r="J249" s="62"/>
      <c r="K249" s="62"/>
      <c r="L249" s="62"/>
    </row>
    <row r="250">
      <c r="B250" s="95"/>
      <c r="C250" s="95"/>
      <c r="D250" s="95"/>
      <c r="E250" s="62"/>
      <c r="F250" s="62"/>
      <c r="G250" s="62"/>
      <c r="H250" s="62"/>
      <c r="I250" s="62"/>
      <c r="J250" s="62"/>
      <c r="K250" s="62"/>
      <c r="L250" s="62"/>
    </row>
    <row r="251">
      <c r="B251" s="95"/>
      <c r="C251" s="95"/>
      <c r="D251" s="95"/>
      <c r="E251" s="62"/>
      <c r="F251" s="62"/>
      <c r="G251" s="62"/>
      <c r="H251" s="62"/>
      <c r="I251" s="62"/>
      <c r="J251" s="62"/>
      <c r="K251" s="62"/>
      <c r="L251" s="62"/>
    </row>
    <row r="252">
      <c r="B252" s="95"/>
      <c r="C252" s="95"/>
      <c r="D252" s="95"/>
      <c r="E252" s="62"/>
      <c r="F252" s="62"/>
      <c r="G252" s="62"/>
      <c r="H252" s="62"/>
      <c r="I252" s="62"/>
      <c r="J252" s="62"/>
      <c r="K252" s="62"/>
      <c r="L252" s="62"/>
    </row>
    <row r="253">
      <c r="B253" s="95"/>
      <c r="C253" s="95"/>
      <c r="D253" s="95"/>
      <c r="E253" s="62"/>
      <c r="F253" s="62"/>
      <c r="G253" s="62"/>
      <c r="H253" s="62"/>
      <c r="I253" s="62"/>
      <c r="J253" s="62"/>
      <c r="K253" s="62"/>
      <c r="L253" s="62"/>
    </row>
    <row r="254">
      <c r="B254" s="95"/>
      <c r="C254" s="95"/>
      <c r="D254" s="95"/>
      <c r="E254" s="62"/>
      <c r="F254" s="62"/>
      <c r="G254" s="62"/>
      <c r="H254" s="62"/>
      <c r="I254" s="62"/>
      <c r="J254" s="62"/>
      <c r="K254" s="62"/>
      <c r="L254" s="62"/>
    </row>
    <row r="255">
      <c r="B255" s="95"/>
      <c r="C255" s="95"/>
      <c r="D255" s="95"/>
      <c r="E255" s="62"/>
      <c r="F255" s="62"/>
      <c r="G255" s="62"/>
      <c r="H255" s="62"/>
      <c r="I255" s="62"/>
      <c r="J255" s="62"/>
      <c r="K255" s="62"/>
      <c r="L255" s="62"/>
    </row>
    <row r="256">
      <c r="B256" s="95"/>
      <c r="C256" s="95"/>
      <c r="D256" s="95"/>
      <c r="E256" s="62"/>
      <c r="F256" s="62"/>
      <c r="G256" s="62"/>
      <c r="H256" s="62"/>
      <c r="I256" s="62"/>
      <c r="J256" s="62"/>
      <c r="K256" s="62"/>
      <c r="L256" s="62"/>
    </row>
    <row r="257">
      <c r="B257" s="95"/>
      <c r="C257" s="95"/>
      <c r="D257" s="95"/>
      <c r="E257" s="62"/>
      <c r="F257" s="62"/>
      <c r="G257" s="62"/>
      <c r="H257" s="62"/>
      <c r="I257" s="62"/>
      <c r="J257" s="62"/>
      <c r="K257" s="62"/>
      <c r="L257" s="62"/>
    </row>
    <row r="258">
      <c r="B258" s="95"/>
      <c r="C258" s="95"/>
      <c r="D258" s="95"/>
      <c r="E258" s="62"/>
      <c r="F258" s="62"/>
      <c r="G258" s="62"/>
      <c r="H258" s="62"/>
      <c r="I258" s="62"/>
      <c r="J258" s="62"/>
      <c r="K258" s="62"/>
      <c r="L258" s="62"/>
    </row>
    <row r="259">
      <c r="B259" s="95"/>
      <c r="C259" s="95"/>
      <c r="D259" s="95"/>
      <c r="E259" s="62"/>
      <c r="F259" s="62"/>
      <c r="G259" s="62"/>
      <c r="H259" s="62"/>
      <c r="I259" s="62"/>
      <c r="J259" s="62"/>
      <c r="K259" s="62"/>
      <c r="L259" s="62"/>
    </row>
    <row r="260">
      <c r="B260" s="95"/>
      <c r="C260" s="95"/>
      <c r="D260" s="95"/>
      <c r="E260" s="62"/>
      <c r="F260" s="62"/>
      <c r="G260" s="62"/>
      <c r="H260" s="62"/>
      <c r="I260" s="62"/>
      <c r="J260" s="62"/>
      <c r="K260" s="62"/>
      <c r="L260" s="62"/>
    </row>
    <row r="261">
      <c r="B261" s="95"/>
      <c r="C261" s="95"/>
      <c r="D261" s="95"/>
      <c r="E261" s="62"/>
      <c r="F261" s="62"/>
      <c r="G261" s="62"/>
      <c r="H261" s="62"/>
      <c r="I261" s="62"/>
      <c r="J261" s="62"/>
      <c r="K261" s="62"/>
      <c r="L261" s="62"/>
    </row>
    <row r="262">
      <c r="B262" s="95"/>
      <c r="C262" s="95"/>
      <c r="D262" s="95"/>
      <c r="E262" s="62"/>
      <c r="F262" s="62"/>
      <c r="G262" s="62"/>
      <c r="H262" s="62"/>
      <c r="I262" s="62"/>
      <c r="J262" s="62"/>
      <c r="K262" s="62"/>
      <c r="L262" s="62"/>
    </row>
    <row r="263">
      <c r="B263" s="95"/>
      <c r="C263" s="95"/>
      <c r="D263" s="95"/>
      <c r="E263" s="62"/>
      <c r="F263" s="62"/>
      <c r="G263" s="62"/>
      <c r="H263" s="62"/>
      <c r="I263" s="62"/>
      <c r="J263" s="62"/>
      <c r="K263" s="62"/>
      <c r="L263" s="62"/>
    </row>
    <row r="264">
      <c r="B264" s="95"/>
      <c r="C264" s="95"/>
      <c r="D264" s="95"/>
      <c r="E264" s="62"/>
      <c r="F264" s="62"/>
      <c r="G264" s="62"/>
      <c r="H264" s="62"/>
      <c r="I264" s="62"/>
      <c r="J264" s="62"/>
      <c r="K264" s="62"/>
      <c r="L264" s="62"/>
    </row>
    <row r="265">
      <c r="B265" s="95"/>
      <c r="C265" s="95"/>
      <c r="D265" s="95"/>
      <c r="E265" s="62"/>
      <c r="F265" s="62"/>
      <c r="G265" s="62"/>
      <c r="H265" s="62"/>
      <c r="I265" s="62"/>
      <c r="J265" s="62"/>
      <c r="K265" s="62"/>
      <c r="L265" s="62"/>
    </row>
    <row r="266">
      <c r="B266" s="95"/>
      <c r="C266" s="95"/>
      <c r="D266" s="95"/>
      <c r="E266" s="62"/>
      <c r="F266" s="62"/>
      <c r="G266" s="62"/>
      <c r="H266" s="62"/>
      <c r="I266" s="62"/>
      <c r="J266" s="62"/>
      <c r="K266" s="62"/>
      <c r="L266" s="62"/>
    </row>
    <row r="267">
      <c r="B267" s="95"/>
      <c r="C267" s="95"/>
      <c r="D267" s="95"/>
      <c r="E267" s="62"/>
      <c r="F267" s="62"/>
      <c r="G267" s="62"/>
      <c r="H267" s="62"/>
      <c r="I267" s="62"/>
      <c r="J267" s="62"/>
      <c r="K267" s="62"/>
      <c r="L267" s="62"/>
    </row>
    <row r="268">
      <c r="B268" s="95"/>
      <c r="C268" s="95"/>
      <c r="D268" s="95"/>
      <c r="E268" s="62"/>
      <c r="F268" s="62"/>
      <c r="G268" s="62"/>
      <c r="H268" s="62"/>
      <c r="I268" s="62"/>
      <c r="J268" s="62"/>
      <c r="K268" s="62"/>
      <c r="L268" s="62"/>
    </row>
    <row r="269">
      <c r="B269" s="95"/>
      <c r="C269" s="95"/>
      <c r="D269" s="95"/>
      <c r="E269" s="62"/>
      <c r="F269" s="62"/>
      <c r="G269" s="62"/>
      <c r="H269" s="62"/>
      <c r="I269" s="62"/>
      <c r="J269" s="62"/>
      <c r="K269" s="62"/>
      <c r="L269" s="62"/>
    </row>
    <row r="270">
      <c r="B270" s="95"/>
      <c r="C270" s="95"/>
      <c r="D270" s="95"/>
      <c r="E270" s="62"/>
      <c r="F270" s="62"/>
      <c r="G270" s="62"/>
      <c r="H270" s="62"/>
      <c r="I270" s="62"/>
      <c r="J270" s="62"/>
      <c r="K270" s="62"/>
      <c r="L270" s="62"/>
    </row>
    <row r="271">
      <c r="B271" s="95"/>
      <c r="C271" s="95"/>
      <c r="D271" s="95"/>
      <c r="E271" s="62"/>
      <c r="F271" s="62"/>
      <c r="G271" s="62"/>
      <c r="H271" s="62"/>
      <c r="I271" s="62"/>
      <c r="J271" s="62"/>
      <c r="K271" s="62"/>
      <c r="L271" s="62"/>
    </row>
    <row r="272">
      <c r="B272" s="95"/>
      <c r="C272" s="95"/>
      <c r="D272" s="95"/>
      <c r="E272" s="62"/>
      <c r="F272" s="62"/>
      <c r="G272" s="62"/>
      <c r="H272" s="62"/>
      <c r="I272" s="62"/>
      <c r="J272" s="62"/>
      <c r="K272" s="62"/>
      <c r="L272" s="62"/>
    </row>
    <row r="273">
      <c r="B273" s="95"/>
      <c r="C273" s="95"/>
      <c r="D273" s="95"/>
      <c r="E273" s="62"/>
      <c r="F273" s="62"/>
      <c r="G273" s="62"/>
      <c r="H273" s="62"/>
      <c r="I273" s="62"/>
      <c r="J273" s="62"/>
      <c r="K273" s="62"/>
      <c r="L273" s="62"/>
    </row>
    <row r="274">
      <c r="B274" s="95"/>
      <c r="C274" s="95"/>
      <c r="D274" s="95"/>
      <c r="E274" s="62"/>
      <c r="F274" s="62"/>
      <c r="G274" s="62"/>
      <c r="H274" s="62"/>
      <c r="I274" s="62"/>
      <c r="J274" s="62"/>
      <c r="K274" s="62"/>
      <c r="L274" s="62"/>
    </row>
    <row r="275">
      <c r="B275" s="95"/>
      <c r="C275" s="95"/>
      <c r="D275" s="95"/>
      <c r="E275" s="62"/>
      <c r="F275" s="62"/>
      <c r="G275" s="62"/>
      <c r="H275" s="62"/>
      <c r="I275" s="62"/>
      <c r="J275" s="62"/>
      <c r="K275" s="62"/>
      <c r="L275" s="62"/>
    </row>
    <row r="276">
      <c r="B276" s="95"/>
      <c r="C276" s="95"/>
      <c r="D276" s="95"/>
      <c r="E276" s="62"/>
      <c r="F276" s="62"/>
      <c r="G276" s="62"/>
      <c r="H276" s="62"/>
      <c r="I276" s="62"/>
      <c r="J276" s="62"/>
      <c r="K276" s="62"/>
      <c r="L276" s="62"/>
    </row>
    <row r="277">
      <c r="B277" s="95"/>
      <c r="C277" s="95"/>
      <c r="D277" s="95"/>
      <c r="E277" s="62"/>
      <c r="F277" s="62"/>
      <c r="G277" s="62"/>
      <c r="H277" s="62"/>
      <c r="I277" s="62"/>
      <c r="J277" s="62"/>
      <c r="K277" s="62"/>
      <c r="L277" s="62"/>
    </row>
    <row r="278">
      <c r="B278" s="95"/>
      <c r="C278" s="95"/>
      <c r="D278" s="95"/>
      <c r="E278" s="62"/>
      <c r="F278" s="62"/>
      <c r="G278" s="62"/>
      <c r="H278" s="62"/>
      <c r="I278" s="62"/>
      <c r="J278" s="62"/>
      <c r="K278" s="62"/>
      <c r="L278" s="62"/>
    </row>
    <row r="279">
      <c r="B279" s="95"/>
      <c r="C279" s="95"/>
      <c r="D279" s="95"/>
      <c r="E279" s="62"/>
      <c r="F279" s="62"/>
      <c r="G279" s="62"/>
      <c r="H279" s="62"/>
      <c r="I279" s="62"/>
      <c r="J279" s="62"/>
      <c r="K279" s="62"/>
      <c r="L279" s="62"/>
    </row>
    <row r="280">
      <c r="B280" s="95"/>
      <c r="C280" s="95"/>
      <c r="D280" s="95"/>
      <c r="E280" s="62"/>
      <c r="F280" s="62"/>
      <c r="G280" s="62"/>
      <c r="H280" s="62"/>
      <c r="I280" s="62"/>
      <c r="J280" s="62"/>
      <c r="K280" s="62"/>
      <c r="L280" s="62"/>
    </row>
    <row r="281">
      <c r="B281" s="95"/>
      <c r="C281" s="95"/>
      <c r="D281" s="95"/>
      <c r="E281" s="62"/>
      <c r="F281" s="62"/>
      <c r="G281" s="62"/>
      <c r="H281" s="62"/>
      <c r="I281" s="62"/>
      <c r="J281" s="62"/>
      <c r="K281" s="62"/>
      <c r="L281" s="62"/>
    </row>
    <row r="282">
      <c r="B282" s="95"/>
      <c r="C282" s="95"/>
      <c r="D282" s="95"/>
      <c r="E282" s="62"/>
      <c r="F282" s="62"/>
      <c r="G282" s="62"/>
      <c r="H282" s="62"/>
      <c r="I282" s="62"/>
      <c r="J282" s="62"/>
      <c r="K282" s="62"/>
      <c r="L282" s="62"/>
    </row>
    <row r="283">
      <c r="B283" s="95"/>
      <c r="C283" s="95"/>
      <c r="D283" s="95"/>
      <c r="E283" s="62"/>
      <c r="F283" s="62"/>
      <c r="G283" s="62"/>
      <c r="H283" s="62"/>
      <c r="I283" s="62"/>
      <c r="J283" s="62"/>
      <c r="K283" s="62"/>
      <c r="L283" s="62"/>
    </row>
    <row r="284">
      <c r="B284" s="95"/>
      <c r="C284" s="95"/>
      <c r="D284" s="95"/>
      <c r="E284" s="62"/>
      <c r="F284" s="62"/>
      <c r="G284" s="62"/>
      <c r="H284" s="62"/>
      <c r="I284" s="62"/>
      <c r="J284" s="62"/>
      <c r="K284" s="62"/>
      <c r="L284" s="62"/>
    </row>
    <row r="285">
      <c r="B285" s="95"/>
      <c r="C285" s="95"/>
      <c r="D285" s="95"/>
      <c r="E285" s="62"/>
      <c r="F285" s="62"/>
      <c r="G285" s="62"/>
      <c r="H285" s="62"/>
      <c r="I285" s="62"/>
      <c r="J285" s="62"/>
      <c r="K285" s="62"/>
      <c r="L285" s="62"/>
    </row>
    <row r="286">
      <c r="B286" s="95"/>
      <c r="C286" s="95"/>
      <c r="D286" s="95"/>
      <c r="E286" s="62"/>
      <c r="F286" s="62"/>
      <c r="G286" s="62"/>
      <c r="H286" s="62"/>
      <c r="I286" s="62"/>
      <c r="J286" s="62"/>
      <c r="K286" s="62"/>
      <c r="L286" s="62"/>
    </row>
    <row r="287">
      <c r="B287" s="95"/>
      <c r="C287" s="95"/>
      <c r="D287" s="95"/>
      <c r="E287" s="62"/>
      <c r="F287" s="62"/>
      <c r="G287" s="62"/>
      <c r="H287" s="62"/>
      <c r="I287" s="62"/>
      <c r="J287" s="62"/>
      <c r="K287" s="62"/>
      <c r="L287" s="62"/>
    </row>
    <row r="288">
      <c r="B288" s="95"/>
      <c r="C288" s="95"/>
      <c r="D288" s="95"/>
      <c r="E288" s="62"/>
      <c r="F288" s="62"/>
      <c r="G288" s="62"/>
      <c r="H288" s="62"/>
      <c r="I288" s="62"/>
      <c r="J288" s="62"/>
      <c r="K288" s="62"/>
      <c r="L288" s="62"/>
    </row>
    <row r="289">
      <c r="B289" s="95"/>
      <c r="C289" s="95"/>
      <c r="D289" s="95"/>
      <c r="E289" s="62"/>
      <c r="F289" s="62"/>
      <c r="G289" s="62"/>
      <c r="H289" s="62"/>
      <c r="I289" s="62"/>
      <c r="J289" s="62"/>
      <c r="K289" s="62"/>
      <c r="L289" s="62"/>
    </row>
    <row r="290">
      <c r="B290" s="95"/>
      <c r="C290" s="95"/>
      <c r="D290" s="95"/>
      <c r="E290" s="62"/>
      <c r="F290" s="62"/>
      <c r="G290" s="62"/>
      <c r="H290" s="62"/>
      <c r="I290" s="62"/>
      <c r="J290" s="62"/>
      <c r="K290" s="62"/>
      <c r="L290" s="62"/>
    </row>
    <row r="291">
      <c r="B291" s="95"/>
      <c r="C291" s="95"/>
      <c r="D291" s="95"/>
      <c r="E291" s="62"/>
      <c r="F291" s="62"/>
      <c r="G291" s="62"/>
      <c r="H291" s="62"/>
      <c r="I291" s="62"/>
      <c r="J291" s="62"/>
      <c r="K291" s="62"/>
      <c r="L291" s="62"/>
    </row>
    <row r="292">
      <c r="B292" s="95"/>
      <c r="C292" s="95"/>
      <c r="D292" s="95"/>
      <c r="E292" s="62"/>
      <c r="F292" s="62"/>
      <c r="G292" s="62"/>
      <c r="H292" s="62"/>
      <c r="I292" s="62"/>
      <c r="J292" s="62"/>
      <c r="K292" s="62"/>
      <c r="L292" s="62"/>
    </row>
    <row r="293">
      <c r="B293" s="95"/>
      <c r="C293" s="95"/>
      <c r="D293" s="95"/>
      <c r="E293" s="62"/>
      <c r="F293" s="62"/>
      <c r="G293" s="62"/>
      <c r="H293" s="62"/>
      <c r="I293" s="62"/>
      <c r="J293" s="62"/>
      <c r="K293" s="62"/>
      <c r="L293" s="62"/>
    </row>
    <row r="294">
      <c r="B294" s="95"/>
      <c r="C294" s="95"/>
      <c r="D294" s="95"/>
      <c r="E294" s="62"/>
      <c r="F294" s="62"/>
      <c r="G294" s="62"/>
      <c r="H294" s="62"/>
      <c r="I294" s="62"/>
      <c r="J294" s="62"/>
      <c r="K294" s="62"/>
      <c r="L294" s="62"/>
    </row>
    <row r="295">
      <c r="B295" s="95"/>
      <c r="C295" s="95"/>
      <c r="D295" s="95"/>
      <c r="E295" s="62"/>
      <c r="F295" s="62"/>
      <c r="G295" s="62"/>
      <c r="H295" s="62"/>
      <c r="I295" s="62"/>
      <c r="J295" s="62"/>
      <c r="K295" s="62"/>
      <c r="L295" s="62"/>
    </row>
    <row r="296">
      <c r="B296" s="95"/>
      <c r="C296" s="95"/>
      <c r="D296" s="95"/>
      <c r="E296" s="62"/>
      <c r="F296" s="62"/>
      <c r="G296" s="62"/>
      <c r="H296" s="62"/>
      <c r="I296" s="62"/>
      <c r="J296" s="62"/>
      <c r="K296" s="62"/>
      <c r="L296" s="62"/>
    </row>
    <row r="297">
      <c r="B297" s="95"/>
      <c r="C297" s="95"/>
      <c r="D297" s="95"/>
      <c r="E297" s="62"/>
      <c r="F297" s="62"/>
      <c r="G297" s="62"/>
      <c r="H297" s="62"/>
      <c r="I297" s="62"/>
      <c r="J297" s="62"/>
      <c r="K297" s="62"/>
      <c r="L297" s="62"/>
    </row>
    <row r="298">
      <c r="B298" s="95"/>
      <c r="C298" s="95"/>
      <c r="D298" s="95"/>
      <c r="E298" s="62"/>
      <c r="F298" s="62"/>
      <c r="G298" s="62"/>
      <c r="H298" s="62"/>
      <c r="I298" s="62"/>
      <c r="J298" s="62"/>
      <c r="K298" s="62"/>
      <c r="L298" s="62"/>
    </row>
    <row r="299">
      <c r="B299" s="95"/>
      <c r="C299" s="95"/>
      <c r="D299" s="95"/>
      <c r="E299" s="62"/>
      <c r="F299" s="62"/>
      <c r="G299" s="62"/>
      <c r="H299" s="62"/>
      <c r="I299" s="62"/>
      <c r="J299" s="62"/>
      <c r="K299" s="62"/>
      <c r="L299" s="62"/>
    </row>
    <row r="300">
      <c r="B300" s="95"/>
      <c r="C300" s="95"/>
      <c r="D300" s="95"/>
      <c r="E300" s="62"/>
      <c r="F300" s="62"/>
      <c r="G300" s="62"/>
      <c r="H300" s="62"/>
      <c r="I300" s="62"/>
      <c r="J300" s="62"/>
      <c r="K300" s="62"/>
      <c r="L300" s="62"/>
    </row>
    <row r="301">
      <c r="B301" s="95"/>
      <c r="C301" s="95"/>
      <c r="D301" s="95"/>
      <c r="E301" s="62"/>
      <c r="F301" s="62"/>
      <c r="G301" s="62"/>
      <c r="H301" s="62"/>
      <c r="I301" s="62"/>
      <c r="J301" s="62"/>
      <c r="K301" s="62"/>
      <c r="L301" s="62"/>
    </row>
    <row r="302">
      <c r="B302" s="95"/>
      <c r="C302" s="95"/>
      <c r="D302" s="95"/>
      <c r="E302" s="62"/>
      <c r="F302" s="62"/>
      <c r="G302" s="62"/>
      <c r="H302" s="62"/>
      <c r="I302" s="62"/>
      <c r="J302" s="62"/>
      <c r="K302" s="62"/>
      <c r="L302" s="62"/>
    </row>
    <row r="303">
      <c r="B303" s="95"/>
      <c r="C303" s="95"/>
      <c r="D303" s="95"/>
      <c r="E303" s="62"/>
      <c r="F303" s="62"/>
      <c r="G303" s="62"/>
      <c r="H303" s="62"/>
      <c r="I303" s="62"/>
      <c r="J303" s="62"/>
      <c r="K303" s="62"/>
      <c r="L303" s="62"/>
    </row>
    <row r="304">
      <c r="B304" s="95"/>
      <c r="C304" s="95"/>
      <c r="D304" s="95"/>
      <c r="E304" s="62"/>
      <c r="F304" s="62"/>
      <c r="G304" s="62"/>
      <c r="H304" s="62"/>
      <c r="I304" s="62"/>
      <c r="J304" s="62"/>
      <c r="K304" s="62"/>
      <c r="L304" s="62"/>
    </row>
    <row r="305">
      <c r="B305" s="95"/>
      <c r="C305" s="95"/>
      <c r="D305" s="95"/>
      <c r="E305" s="62"/>
      <c r="F305" s="62"/>
      <c r="G305" s="62"/>
      <c r="H305" s="62"/>
      <c r="I305" s="62"/>
      <c r="J305" s="62"/>
      <c r="K305" s="62"/>
      <c r="L305" s="62"/>
    </row>
    <row r="306">
      <c r="B306" s="95"/>
      <c r="C306" s="95"/>
      <c r="D306" s="95"/>
      <c r="E306" s="62"/>
      <c r="F306" s="62"/>
      <c r="G306" s="62"/>
      <c r="H306" s="62"/>
      <c r="I306" s="62"/>
      <c r="J306" s="62"/>
      <c r="K306" s="62"/>
      <c r="L306" s="62"/>
    </row>
    <row r="307">
      <c r="B307" s="95"/>
      <c r="C307" s="95"/>
      <c r="D307" s="95"/>
      <c r="E307" s="62"/>
      <c r="F307" s="62"/>
      <c r="G307" s="62"/>
      <c r="H307" s="62"/>
      <c r="I307" s="62"/>
      <c r="J307" s="62"/>
      <c r="K307" s="62"/>
      <c r="L307" s="62"/>
    </row>
    <row r="308">
      <c r="B308" s="95"/>
      <c r="C308" s="95"/>
      <c r="D308" s="95"/>
      <c r="E308" s="62"/>
      <c r="F308" s="62"/>
      <c r="G308" s="62"/>
      <c r="H308" s="62"/>
      <c r="I308" s="62"/>
      <c r="J308" s="62"/>
      <c r="K308" s="62"/>
      <c r="L308" s="62"/>
    </row>
    <row r="309">
      <c r="B309" s="95"/>
      <c r="C309" s="95"/>
      <c r="D309" s="95"/>
      <c r="E309" s="62"/>
      <c r="F309" s="62"/>
      <c r="G309" s="62"/>
      <c r="H309" s="62"/>
      <c r="I309" s="62"/>
      <c r="J309" s="62"/>
      <c r="K309" s="62"/>
      <c r="L309" s="62"/>
    </row>
    <row r="310">
      <c r="B310" s="95"/>
      <c r="C310" s="95"/>
      <c r="D310" s="95"/>
      <c r="E310" s="62"/>
      <c r="F310" s="62"/>
      <c r="G310" s="62"/>
      <c r="H310" s="62"/>
      <c r="I310" s="62"/>
      <c r="J310" s="62"/>
      <c r="K310" s="62"/>
      <c r="L310" s="62"/>
    </row>
    <row r="311">
      <c r="B311" s="95"/>
      <c r="C311" s="95"/>
      <c r="D311" s="95"/>
      <c r="E311" s="62"/>
      <c r="F311" s="62"/>
      <c r="G311" s="62"/>
      <c r="H311" s="62"/>
      <c r="I311" s="62"/>
      <c r="J311" s="62"/>
      <c r="K311" s="62"/>
      <c r="L311" s="62"/>
    </row>
    <row r="312">
      <c r="B312" s="95"/>
      <c r="C312" s="95"/>
      <c r="D312" s="95"/>
      <c r="E312" s="62"/>
      <c r="F312" s="62"/>
      <c r="G312" s="62"/>
      <c r="H312" s="62"/>
      <c r="I312" s="62"/>
      <c r="J312" s="62"/>
      <c r="K312" s="62"/>
      <c r="L312" s="62"/>
    </row>
    <row r="313">
      <c r="B313" s="95"/>
      <c r="C313" s="95"/>
      <c r="D313" s="95"/>
      <c r="E313" s="62"/>
      <c r="F313" s="62"/>
      <c r="G313" s="62"/>
      <c r="H313" s="62"/>
      <c r="I313" s="62"/>
      <c r="J313" s="62"/>
      <c r="K313" s="62"/>
      <c r="L313" s="62"/>
    </row>
    <row r="314">
      <c r="B314" s="95"/>
      <c r="C314" s="95"/>
      <c r="D314" s="95"/>
      <c r="E314" s="62"/>
      <c r="F314" s="62"/>
      <c r="G314" s="62"/>
      <c r="H314" s="62"/>
      <c r="I314" s="62"/>
      <c r="J314" s="62"/>
      <c r="K314" s="62"/>
      <c r="L314" s="62"/>
    </row>
    <row r="315">
      <c r="B315" s="95"/>
      <c r="C315" s="95"/>
      <c r="D315" s="95"/>
      <c r="E315" s="62"/>
      <c r="F315" s="62"/>
      <c r="G315" s="62"/>
      <c r="H315" s="62"/>
      <c r="I315" s="62"/>
      <c r="J315" s="62"/>
      <c r="K315" s="62"/>
      <c r="L315" s="62"/>
    </row>
    <row r="316">
      <c r="B316" s="95"/>
      <c r="C316" s="95"/>
      <c r="D316" s="95"/>
      <c r="E316" s="62"/>
      <c r="F316" s="62"/>
      <c r="G316" s="62"/>
      <c r="H316" s="62"/>
      <c r="I316" s="62"/>
      <c r="J316" s="62"/>
      <c r="K316" s="62"/>
      <c r="L316" s="62"/>
    </row>
    <row r="317">
      <c r="B317" s="95"/>
      <c r="C317" s="95"/>
      <c r="D317" s="95"/>
      <c r="E317" s="62"/>
      <c r="F317" s="62"/>
      <c r="G317" s="62"/>
      <c r="H317" s="62"/>
      <c r="I317" s="62"/>
      <c r="J317" s="62"/>
      <c r="K317" s="62"/>
      <c r="L317" s="62"/>
    </row>
    <row r="318">
      <c r="B318" s="95"/>
      <c r="C318" s="95"/>
      <c r="D318" s="95"/>
      <c r="E318" s="62"/>
      <c r="F318" s="62"/>
      <c r="G318" s="62"/>
      <c r="H318" s="62"/>
      <c r="I318" s="62"/>
      <c r="J318" s="62"/>
      <c r="K318" s="62"/>
      <c r="L318" s="62"/>
    </row>
    <row r="319">
      <c r="B319" s="95"/>
      <c r="C319" s="95"/>
      <c r="D319" s="95"/>
      <c r="E319" s="62"/>
      <c r="F319" s="62"/>
      <c r="G319" s="62"/>
      <c r="H319" s="62"/>
      <c r="I319" s="62"/>
      <c r="J319" s="62"/>
      <c r="K319" s="62"/>
      <c r="L319" s="62"/>
    </row>
    <row r="320">
      <c r="B320" s="95"/>
      <c r="C320" s="95"/>
      <c r="D320" s="95"/>
      <c r="E320" s="62"/>
      <c r="F320" s="62"/>
      <c r="G320" s="62"/>
      <c r="H320" s="62"/>
      <c r="I320" s="62"/>
      <c r="J320" s="62"/>
      <c r="K320" s="62"/>
      <c r="L320" s="62"/>
    </row>
    <row r="321">
      <c r="B321" s="95"/>
      <c r="C321" s="95"/>
      <c r="D321" s="95"/>
      <c r="E321" s="62"/>
      <c r="F321" s="62"/>
      <c r="G321" s="62"/>
      <c r="H321" s="62"/>
      <c r="I321" s="62"/>
      <c r="J321" s="62"/>
      <c r="K321" s="62"/>
      <c r="L321" s="62"/>
    </row>
    <row r="322">
      <c r="B322" s="95"/>
      <c r="C322" s="95"/>
      <c r="D322" s="95"/>
      <c r="E322" s="62"/>
      <c r="F322" s="62"/>
      <c r="G322" s="62"/>
      <c r="H322" s="62"/>
      <c r="I322" s="62"/>
      <c r="J322" s="62"/>
      <c r="K322" s="62"/>
      <c r="L322" s="62"/>
    </row>
    <row r="323">
      <c r="B323" s="95"/>
      <c r="C323" s="95"/>
      <c r="D323" s="95"/>
      <c r="E323" s="62"/>
      <c r="F323" s="62"/>
      <c r="G323" s="62"/>
      <c r="H323" s="62"/>
      <c r="I323" s="62"/>
      <c r="J323" s="62"/>
      <c r="K323" s="62"/>
      <c r="L323" s="62"/>
    </row>
    <row r="324">
      <c r="B324" s="95"/>
      <c r="C324" s="95"/>
      <c r="D324" s="95"/>
      <c r="E324" s="62"/>
      <c r="F324" s="62"/>
      <c r="G324" s="62"/>
      <c r="H324" s="62"/>
      <c r="I324" s="62"/>
      <c r="J324" s="62"/>
      <c r="K324" s="62"/>
      <c r="L324" s="62"/>
    </row>
    <row r="325">
      <c r="B325" s="95"/>
      <c r="C325" s="95"/>
      <c r="D325" s="95"/>
      <c r="E325" s="62"/>
      <c r="F325" s="62"/>
      <c r="G325" s="62"/>
      <c r="H325" s="62"/>
      <c r="I325" s="62"/>
      <c r="J325" s="62"/>
      <c r="K325" s="62"/>
      <c r="L325" s="62"/>
    </row>
    <row r="326">
      <c r="B326" s="95"/>
      <c r="C326" s="95"/>
      <c r="D326" s="95"/>
      <c r="E326" s="62"/>
      <c r="F326" s="62"/>
      <c r="G326" s="62"/>
      <c r="H326" s="62"/>
      <c r="I326" s="62"/>
      <c r="J326" s="62"/>
      <c r="K326" s="62"/>
      <c r="L326" s="62"/>
    </row>
    <row r="327">
      <c r="B327" s="95"/>
      <c r="C327" s="95"/>
      <c r="D327" s="95"/>
      <c r="E327" s="62"/>
      <c r="F327" s="62"/>
      <c r="G327" s="62"/>
      <c r="H327" s="62"/>
      <c r="I327" s="62"/>
      <c r="J327" s="62"/>
      <c r="K327" s="62"/>
      <c r="L327" s="62"/>
    </row>
    <row r="328">
      <c r="B328" s="95"/>
      <c r="C328" s="95"/>
      <c r="D328" s="95"/>
      <c r="E328" s="62"/>
      <c r="F328" s="62"/>
      <c r="G328" s="62"/>
      <c r="H328" s="62"/>
      <c r="I328" s="62"/>
      <c r="J328" s="62"/>
      <c r="K328" s="62"/>
      <c r="L328" s="62"/>
    </row>
    <row r="329">
      <c r="B329" s="95"/>
      <c r="C329" s="95"/>
      <c r="D329" s="95"/>
      <c r="E329" s="62"/>
      <c r="F329" s="62"/>
      <c r="G329" s="62"/>
      <c r="H329" s="62"/>
      <c r="I329" s="62"/>
      <c r="J329" s="62"/>
      <c r="K329" s="62"/>
      <c r="L329" s="62"/>
    </row>
    <row r="330">
      <c r="B330" s="95"/>
      <c r="C330" s="95"/>
      <c r="D330" s="95"/>
      <c r="E330" s="62"/>
      <c r="F330" s="62"/>
      <c r="G330" s="62"/>
      <c r="H330" s="62"/>
      <c r="I330" s="62"/>
      <c r="J330" s="62"/>
      <c r="K330" s="62"/>
      <c r="L330" s="62"/>
    </row>
    <row r="331">
      <c r="B331" s="95"/>
      <c r="C331" s="95"/>
      <c r="D331" s="95"/>
      <c r="E331" s="62"/>
      <c r="F331" s="62"/>
      <c r="G331" s="62"/>
      <c r="H331" s="62"/>
      <c r="I331" s="62"/>
      <c r="J331" s="62"/>
      <c r="K331" s="62"/>
      <c r="L331" s="62"/>
    </row>
    <row r="332">
      <c r="B332" s="95"/>
      <c r="C332" s="95"/>
      <c r="D332" s="95"/>
      <c r="E332" s="62"/>
      <c r="F332" s="62"/>
      <c r="G332" s="62"/>
      <c r="H332" s="62"/>
      <c r="I332" s="62"/>
      <c r="J332" s="62"/>
      <c r="K332" s="62"/>
      <c r="L332" s="62"/>
    </row>
    <row r="333">
      <c r="B333" s="95"/>
      <c r="C333" s="95"/>
      <c r="D333" s="95"/>
      <c r="E333" s="62"/>
      <c r="F333" s="62"/>
      <c r="G333" s="62"/>
      <c r="H333" s="62"/>
      <c r="I333" s="62"/>
      <c r="J333" s="62"/>
      <c r="K333" s="62"/>
      <c r="L333" s="62"/>
    </row>
    <row r="334">
      <c r="B334" s="95"/>
      <c r="C334" s="95"/>
      <c r="D334" s="95"/>
      <c r="E334" s="62"/>
      <c r="F334" s="62"/>
      <c r="G334" s="62"/>
      <c r="H334" s="62"/>
      <c r="I334" s="62"/>
      <c r="J334" s="62"/>
      <c r="K334" s="62"/>
      <c r="L334" s="62"/>
    </row>
    <row r="335">
      <c r="B335" s="95"/>
      <c r="C335" s="95"/>
      <c r="D335" s="95"/>
      <c r="E335" s="62"/>
      <c r="F335" s="62"/>
      <c r="G335" s="62"/>
      <c r="H335" s="62"/>
      <c r="I335" s="62"/>
      <c r="J335" s="62"/>
      <c r="K335" s="62"/>
      <c r="L335" s="62"/>
    </row>
    <row r="336">
      <c r="B336" s="95"/>
      <c r="C336" s="95"/>
      <c r="D336" s="95"/>
      <c r="E336" s="62"/>
      <c r="F336" s="62"/>
      <c r="G336" s="62"/>
      <c r="H336" s="62"/>
      <c r="I336" s="62"/>
      <c r="J336" s="62"/>
      <c r="K336" s="62"/>
      <c r="L336" s="62"/>
    </row>
    <row r="337">
      <c r="B337" s="95"/>
      <c r="C337" s="95"/>
      <c r="D337" s="95"/>
      <c r="E337" s="62"/>
      <c r="F337" s="62"/>
      <c r="G337" s="62"/>
      <c r="H337" s="62"/>
      <c r="I337" s="62"/>
      <c r="J337" s="62"/>
      <c r="K337" s="62"/>
      <c r="L337" s="62"/>
    </row>
    <row r="338">
      <c r="B338" s="95"/>
      <c r="C338" s="95"/>
      <c r="D338" s="95"/>
      <c r="E338" s="62"/>
      <c r="F338" s="62"/>
      <c r="G338" s="62"/>
      <c r="H338" s="62"/>
      <c r="I338" s="62"/>
      <c r="J338" s="62"/>
      <c r="K338" s="62"/>
      <c r="L338" s="62"/>
    </row>
    <row r="339">
      <c r="B339" s="95"/>
      <c r="C339" s="95"/>
      <c r="D339" s="95"/>
      <c r="E339" s="62"/>
      <c r="F339" s="62"/>
      <c r="G339" s="62"/>
      <c r="H339" s="62"/>
      <c r="I339" s="62"/>
      <c r="J339" s="62"/>
      <c r="K339" s="62"/>
      <c r="L339" s="62"/>
    </row>
    <row r="340">
      <c r="B340" s="95"/>
      <c r="C340" s="95"/>
      <c r="D340" s="95"/>
      <c r="E340" s="62"/>
      <c r="F340" s="62"/>
      <c r="G340" s="62"/>
      <c r="H340" s="62"/>
      <c r="I340" s="62"/>
      <c r="J340" s="62"/>
      <c r="K340" s="62"/>
      <c r="L340" s="62"/>
    </row>
    <row r="341">
      <c r="B341" s="95"/>
      <c r="C341" s="95"/>
      <c r="D341" s="95"/>
      <c r="E341" s="62"/>
      <c r="F341" s="62"/>
      <c r="G341" s="62"/>
      <c r="H341" s="62"/>
      <c r="I341" s="62"/>
      <c r="J341" s="62"/>
      <c r="K341" s="62"/>
      <c r="L341" s="62"/>
    </row>
    <row r="342">
      <c r="B342" s="95"/>
      <c r="C342" s="95"/>
      <c r="D342" s="95"/>
      <c r="E342" s="62"/>
      <c r="F342" s="62"/>
      <c r="G342" s="62"/>
      <c r="H342" s="62"/>
      <c r="I342" s="62"/>
      <c r="J342" s="62"/>
      <c r="K342" s="62"/>
      <c r="L342" s="62"/>
    </row>
    <row r="343">
      <c r="B343" s="95"/>
      <c r="C343" s="95"/>
      <c r="D343" s="95"/>
      <c r="E343" s="62"/>
      <c r="F343" s="62"/>
      <c r="G343" s="62"/>
      <c r="H343" s="62"/>
      <c r="I343" s="62"/>
      <c r="J343" s="62"/>
      <c r="K343" s="62"/>
      <c r="L343" s="62"/>
    </row>
    <row r="344">
      <c r="B344" s="95"/>
      <c r="C344" s="95"/>
      <c r="D344" s="95"/>
      <c r="E344" s="62"/>
      <c r="F344" s="62"/>
      <c r="G344" s="62"/>
      <c r="H344" s="62"/>
      <c r="I344" s="62"/>
      <c r="J344" s="62"/>
      <c r="K344" s="62"/>
      <c r="L344" s="62"/>
    </row>
    <row r="345">
      <c r="B345" s="95"/>
      <c r="C345" s="95"/>
      <c r="D345" s="95"/>
      <c r="E345" s="62"/>
      <c r="F345" s="62"/>
      <c r="G345" s="62"/>
      <c r="H345" s="62"/>
      <c r="I345" s="62"/>
      <c r="J345" s="62"/>
      <c r="K345" s="62"/>
      <c r="L345" s="62"/>
    </row>
    <row r="346">
      <c r="B346" s="95"/>
      <c r="C346" s="95"/>
      <c r="D346" s="95"/>
      <c r="E346" s="62"/>
      <c r="F346" s="62"/>
      <c r="G346" s="62"/>
      <c r="H346" s="62"/>
      <c r="I346" s="62"/>
      <c r="J346" s="62"/>
      <c r="K346" s="62"/>
      <c r="L346" s="62"/>
    </row>
    <row r="347">
      <c r="B347" s="95"/>
      <c r="C347" s="95"/>
      <c r="D347" s="95"/>
      <c r="E347" s="62"/>
      <c r="F347" s="62"/>
      <c r="G347" s="62"/>
      <c r="H347" s="62"/>
      <c r="I347" s="62"/>
      <c r="J347" s="62"/>
      <c r="K347" s="62"/>
      <c r="L347" s="62"/>
    </row>
    <row r="348">
      <c r="B348" s="95"/>
      <c r="C348" s="95"/>
      <c r="D348" s="95"/>
      <c r="E348" s="62"/>
      <c r="F348" s="62"/>
      <c r="G348" s="62"/>
      <c r="H348" s="62"/>
      <c r="I348" s="62"/>
      <c r="J348" s="62"/>
      <c r="K348" s="62"/>
      <c r="L348" s="62"/>
    </row>
    <row r="349">
      <c r="B349" s="95"/>
      <c r="C349" s="95"/>
      <c r="D349" s="95"/>
      <c r="E349" s="62"/>
      <c r="F349" s="62"/>
      <c r="G349" s="62"/>
      <c r="H349" s="62"/>
      <c r="I349" s="62"/>
      <c r="J349" s="62"/>
      <c r="K349" s="62"/>
      <c r="L349" s="62"/>
    </row>
    <row r="350">
      <c r="B350" s="95"/>
      <c r="C350" s="95"/>
      <c r="D350" s="95"/>
      <c r="E350" s="62"/>
      <c r="F350" s="62"/>
      <c r="G350" s="62"/>
      <c r="H350" s="62"/>
      <c r="I350" s="62"/>
      <c r="J350" s="62"/>
      <c r="K350" s="62"/>
      <c r="L350" s="62"/>
    </row>
    <row r="351">
      <c r="B351" s="95"/>
      <c r="C351" s="95"/>
      <c r="D351" s="95"/>
      <c r="E351" s="62"/>
      <c r="F351" s="62"/>
      <c r="G351" s="62"/>
      <c r="H351" s="62"/>
      <c r="I351" s="62"/>
      <c r="J351" s="62"/>
      <c r="K351" s="62"/>
      <c r="L351" s="62"/>
    </row>
    <row r="352">
      <c r="B352" s="95"/>
      <c r="C352" s="95"/>
      <c r="D352" s="95"/>
      <c r="E352" s="62"/>
      <c r="F352" s="62"/>
      <c r="G352" s="62"/>
      <c r="H352" s="62"/>
      <c r="I352" s="62"/>
      <c r="J352" s="62"/>
      <c r="K352" s="62"/>
      <c r="L352" s="62"/>
    </row>
    <row r="353">
      <c r="B353" s="95"/>
      <c r="C353" s="95"/>
      <c r="D353" s="95"/>
      <c r="E353" s="62"/>
      <c r="F353" s="62"/>
      <c r="G353" s="62"/>
      <c r="H353" s="62"/>
      <c r="I353" s="62"/>
      <c r="J353" s="62"/>
      <c r="K353" s="62"/>
      <c r="L353" s="62"/>
    </row>
    <row r="354">
      <c r="B354" s="95"/>
      <c r="C354" s="95"/>
      <c r="D354" s="95"/>
      <c r="E354" s="62"/>
      <c r="F354" s="62"/>
      <c r="G354" s="62"/>
      <c r="H354" s="62"/>
      <c r="I354" s="62"/>
      <c r="J354" s="62"/>
      <c r="K354" s="62"/>
      <c r="L354" s="62"/>
    </row>
    <row r="355">
      <c r="B355" s="95"/>
      <c r="C355" s="95"/>
      <c r="D355" s="95"/>
      <c r="E355" s="62"/>
      <c r="F355" s="62"/>
      <c r="G355" s="62"/>
      <c r="H355" s="62"/>
      <c r="I355" s="62"/>
      <c r="J355" s="62"/>
      <c r="K355" s="62"/>
      <c r="L355" s="62"/>
    </row>
    <row r="356">
      <c r="B356" s="95"/>
      <c r="C356" s="95"/>
      <c r="D356" s="95"/>
      <c r="E356" s="62"/>
      <c r="F356" s="62"/>
      <c r="G356" s="62"/>
      <c r="H356" s="62"/>
      <c r="I356" s="62"/>
      <c r="J356" s="62"/>
      <c r="K356" s="62"/>
      <c r="L356" s="62"/>
    </row>
    <row r="357">
      <c r="B357" s="95"/>
      <c r="C357" s="95"/>
      <c r="D357" s="95"/>
      <c r="E357" s="62"/>
      <c r="F357" s="62"/>
      <c r="G357" s="62"/>
      <c r="H357" s="62"/>
      <c r="I357" s="62"/>
      <c r="J357" s="62"/>
      <c r="K357" s="62"/>
      <c r="L357" s="62"/>
    </row>
    <row r="358">
      <c r="B358" s="95"/>
      <c r="C358" s="95"/>
      <c r="D358" s="95"/>
      <c r="E358" s="62"/>
      <c r="F358" s="62"/>
      <c r="G358" s="62"/>
      <c r="H358" s="62"/>
      <c r="I358" s="62"/>
      <c r="J358" s="62"/>
      <c r="K358" s="62"/>
      <c r="L358" s="62"/>
    </row>
    <row r="359">
      <c r="B359" s="95"/>
      <c r="C359" s="95"/>
      <c r="D359" s="95"/>
      <c r="E359" s="62"/>
      <c r="F359" s="62"/>
      <c r="G359" s="62"/>
      <c r="H359" s="62"/>
      <c r="I359" s="62"/>
      <c r="J359" s="62"/>
      <c r="K359" s="62"/>
      <c r="L359" s="62"/>
    </row>
    <row r="360">
      <c r="B360" s="95"/>
      <c r="C360" s="95"/>
      <c r="D360" s="95"/>
      <c r="E360" s="62"/>
      <c r="F360" s="62"/>
      <c r="G360" s="62"/>
      <c r="H360" s="62"/>
      <c r="I360" s="62"/>
      <c r="J360" s="62"/>
      <c r="K360" s="62"/>
      <c r="L360" s="62"/>
    </row>
    <row r="361">
      <c r="B361" s="95"/>
      <c r="C361" s="95"/>
      <c r="D361" s="95"/>
      <c r="E361" s="62"/>
      <c r="F361" s="62"/>
      <c r="G361" s="62"/>
      <c r="H361" s="62"/>
      <c r="I361" s="62"/>
      <c r="J361" s="62"/>
      <c r="K361" s="62"/>
      <c r="L361" s="62"/>
    </row>
    <row r="362">
      <c r="B362" s="95"/>
      <c r="C362" s="95"/>
      <c r="D362" s="95"/>
      <c r="E362" s="62"/>
      <c r="F362" s="62"/>
      <c r="G362" s="62"/>
      <c r="H362" s="62"/>
      <c r="I362" s="62"/>
      <c r="J362" s="62"/>
      <c r="K362" s="62"/>
      <c r="L362" s="62"/>
    </row>
    <row r="363">
      <c r="B363" s="95"/>
      <c r="C363" s="95"/>
      <c r="D363" s="95"/>
      <c r="E363" s="62"/>
      <c r="F363" s="62"/>
      <c r="G363" s="62"/>
      <c r="H363" s="62"/>
      <c r="I363" s="62"/>
      <c r="J363" s="62"/>
      <c r="K363" s="62"/>
      <c r="L363" s="62"/>
    </row>
    <row r="364">
      <c r="B364" s="95"/>
      <c r="C364" s="95"/>
      <c r="D364" s="95"/>
      <c r="E364" s="62"/>
      <c r="F364" s="62"/>
      <c r="G364" s="62"/>
      <c r="H364" s="62"/>
      <c r="I364" s="62"/>
      <c r="J364" s="62"/>
      <c r="K364" s="62"/>
      <c r="L364" s="62"/>
    </row>
    <row r="365">
      <c r="B365" s="95"/>
      <c r="C365" s="95"/>
      <c r="D365" s="95"/>
      <c r="E365" s="62"/>
      <c r="F365" s="62"/>
      <c r="G365" s="62"/>
      <c r="H365" s="62"/>
      <c r="I365" s="62"/>
      <c r="J365" s="62"/>
      <c r="K365" s="62"/>
      <c r="L365" s="62"/>
    </row>
    <row r="366">
      <c r="B366" s="95"/>
      <c r="C366" s="95"/>
      <c r="D366" s="95"/>
      <c r="E366" s="62"/>
      <c r="F366" s="62"/>
      <c r="G366" s="62"/>
      <c r="H366" s="62"/>
      <c r="I366" s="62"/>
      <c r="J366" s="62"/>
      <c r="K366" s="62"/>
      <c r="L366" s="62"/>
    </row>
    <row r="367">
      <c r="B367" s="95"/>
      <c r="C367" s="95"/>
      <c r="D367" s="95"/>
      <c r="E367" s="62"/>
      <c r="F367" s="62"/>
      <c r="G367" s="62"/>
      <c r="H367" s="62"/>
      <c r="I367" s="62"/>
      <c r="J367" s="62"/>
      <c r="K367" s="62"/>
      <c r="L367" s="62"/>
    </row>
    <row r="368">
      <c r="B368" s="95"/>
      <c r="C368" s="95"/>
      <c r="D368" s="95"/>
      <c r="E368" s="62"/>
      <c r="F368" s="62"/>
      <c r="G368" s="62"/>
      <c r="H368" s="62"/>
      <c r="I368" s="62"/>
      <c r="J368" s="62"/>
      <c r="K368" s="62"/>
      <c r="L368" s="62"/>
    </row>
    <row r="369">
      <c r="B369" s="95"/>
      <c r="C369" s="95"/>
      <c r="D369" s="95"/>
      <c r="E369" s="62"/>
      <c r="F369" s="62"/>
      <c r="G369" s="62"/>
      <c r="H369" s="62"/>
      <c r="I369" s="62"/>
      <c r="J369" s="62"/>
      <c r="K369" s="62"/>
      <c r="L369" s="62"/>
    </row>
    <row r="370">
      <c r="B370" s="95"/>
      <c r="C370" s="95"/>
      <c r="D370" s="95"/>
      <c r="E370" s="62"/>
      <c r="F370" s="62"/>
      <c r="G370" s="62"/>
      <c r="H370" s="62"/>
      <c r="I370" s="62"/>
      <c r="J370" s="62"/>
      <c r="K370" s="62"/>
      <c r="L370" s="62"/>
    </row>
    <row r="371">
      <c r="B371" s="95"/>
      <c r="C371" s="95"/>
      <c r="D371" s="95"/>
      <c r="E371" s="62"/>
      <c r="F371" s="62"/>
      <c r="G371" s="62"/>
      <c r="H371" s="62"/>
      <c r="I371" s="62"/>
      <c r="J371" s="62"/>
      <c r="K371" s="62"/>
      <c r="L371" s="62"/>
    </row>
    <row r="372">
      <c r="B372" s="95"/>
      <c r="C372" s="95"/>
      <c r="D372" s="95"/>
      <c r="E372" s="62"/>
      <c r="F372" s="62"/>
      <c r="G372" s="62"/>
      <c r="H372" s="62"/>
      <c r="I372" s="62"/>
      <c r="J372" s="62"/>
      <c r="K372" s="62"/>
      <c r="L372" s="62"/>
    </row>
    <row r="373">
      <c r="B373" s="95"/>
      <c r="C373" s="95"/>
      <c r="D373" s="95"/>
      <c r="E373" s="62"/>
      <c r="F373" s="62"/>
      <c r="G373" s="62"/>
      <c r="H373" s="62"/>
      <c r="I373" s="62"/>
      <c r="J373" s="62"/>
      <c r="K373" s="62"/>
      <c r="L373" s="62"/>
    </row>
    <row r="374">
      <c r="B374" s="95"/>
      <c r="C374" s="95"/>
      <c r="D374" s="95"/>
      <c r="E374" s="62"/>
      <c r="F374" s="62"/>
      <c r="G374" s="62"/>
      <c r="H374" s="62"/>
      <c r="I374" s="62"/>
      <c r="J374" s="62"/>
      <c r="K374" s="62"/>
      <c r="L374" s="62"/>
    </row>
    <row r="375">
      <c r="B375" s="95"/>
      <c r="C375" s="95"/>
      <c r="D375" s="95"/>
      <c r="E375" s="62"/>
      <c r="F375" s="62"/>
      <c r="G375" s="62"/>
      <c r="H375" s="62"/>
      <c r="I375" s="62"/>
      <c r="J375" s="62"/>
      <c r="K375" s="62"/>
      <c r="L375" s="62"/>
    </row>
    <row r="376">
      <c r="B376" s="95"/>
      <c r="C376" s="95"/>
      <c r="D376" s="95"/>
      <c r="E376" s="62"/>
      <c r="F376" s="62"/>
      <c r="G376" s="62"/>
      <c r="H376" s="62"/>
      <c r="I376" s="62"/>
      <c r="J376" s="62"/>
      <c r="K376" s="62"/>
      <c r="L376" s="62"/>
    </row>
    <row r="377">
      <c r="B377" s="95"/>
      <c r="C377" s="95"/>
      <c r="D377" s="95"/>
      <c r="E377" s="62"/>
      <c r="F377" s="62"/>
      <c r="G377" s="62"/>
      <c r="H377" s="62"/>
      <c r="I377" s="62"/>
      <c r="J377" s="62"/>
      <c r="K377" s="62"/>
      <c r="L377" s="62"/>
    </row>
    <row r="378">
      <c r="B378" s="95"/>
      <c r="C378" s="95"/>
      <c r="D378" s="95"/>
      <c r="E378" s="62"/>
      <c r="F378" s="62"/>
      <c r="G378" s="62"/>
      <c r="H378" s="62"/>
      <c r="I378" s="62"/>
      <c r="J378" s="62"/>
      <c r="K378" s="62"/>
      <c r="L378" s="62"/>
    </row>
    <row r="379">
      <c r="B379" s="95"/>
      <c r="C379" s="95"/>
      <c r="D379" s="95"/>
      <c r="E379" s="62"/>
      <c r="F379" s="62"/>
      <c r="G379" s="62"/>
      <c r="H379" s="62"/>
      <c r="I379" s="62"/>
      <c r="J379" s="62"/>
      <c r="K379" s="62"/>
      <c r="L379" s="62"/>
    </row>
    <row r="380">
      <c r="B380" s="95"/>
      <c r="C380" s="95"/>
      <c r="D380" s="95"/>
      <c r="E380" s="62"/>
      <c r="F380" s="62"/>
      <c r="G380" s="62"/>
      <c r="H380" s="62"/>
      <c r="I380" s="62"/>
      <c r="J380" s="62"/>
      <c r="K380" s="62"/>
      <c r="L380" s="62"/>
    </row>
    <row r="381">
      <c r="B381" s="95"/>
      <c r="C381" s="95"/>
      <c r="D381" s="95"/>
      <c r="E381" s="62"/>
      <c r="F381" s="62"/>
      <c r="G381" s="62"/>
      <c r="H381" s="62"/>
      <c r="I381" s="62"/>
      <c r="J381" s="62"/>
      <c r="K381" s="62"/>
      <c r="L381" s="62"/>
    </row>
    <row r="382">
      <c r="B382" s="95"/>
      <c r="C382" s="95"/>
      <c r="D382" s="95"/>
      <c r="E382" s="62"/>
      <c r="F382" s="62"/>
      <c r="G382" s="62"/>
      <c r="H382" s="62"/>
      <c r="I382" s="62"/>
      <c r="J382" s="62"/>
      <c r="K382" s="62"/>
      <c r="L382" s="62"/>
    </row>
    <row r="383">
      <c r="B383" s="95"/>
      <c r="C383" s="95"/>
      <c r="D383" s="95"/>
      <c r="E383" s="62"/>
      <c r="F383" s="62"/>
      <c r="G383" s="62"/>
      <c r="H383" s="62"/>
      <c r="I383" s="62"/>
      <c r="J383" s="62"/>
      <c r="K383" s="62"/>
      <c r="L383" s="62"/>
    </row>
    <row r="384">
      <c r="B384" s="95"/>
      <c r="C384" s="95"/>
      <c r="D384" s="95"/>
      <c r="E384" s="62"/>
      <c r="F384" s="62"/>
      <c r="G384" s="62"/>
      <c r="H384" s="62"/>
      <c r="I384" s="62"/>
      <c r="J384" s="62"/>
      <c r="K384" s="62"/>
      <c r="L384" s="62"/>
    </row>
    <row r="385">
      <c r="B385" s="95"/>
      <c r="C385" s="95"/>
      <c r="D385" s="95"/>
      <c r="E385" s="62"/>
      <c r="F385" s="62"/>
      <c r="G385" s="62"/>
      <c r="H385" s="62"/>
      <c r="I385" s="62"/>
      <c r="J385" s="62"/>
      <c r="K385" s="62"/>
      <c r="L385" s="62"/>
    </row>
    <row r="386">
      <c r="B386" s="95"/>
      <c r="C386" s="95"/>
      <c r="D386" s="95"/>
      <c r="E386" s="62"/>
      <c r="F386" s="62"/>
      <c r="G386" s="62"/>
      <c r="H386" s="62"/>
      <c r="I386" s="62"/>
      <c r="J386" s="62"/>
      <c r="K386" s="62"/>
      <c r="L386" s="62"/>
    </row>
    <row r="387">
      <c r="B387" s="95"/>
      <c r="C387" s="95"/>
      <c r="D387" s="95"/>
      <c r="E387" s="62"/>
      <c r="F387" s="62"/>
      <c r="G387" s="62"/>
      <c r="H387" s="62"/>
      <c r="I387" s="62"/>
      <c r="J387" s="62"/>
      <c r="K387" s="62"/>
      <c r="L387" s="62"/>
    </row>
    <row r="388">
      <c r="B388" s="95"/>
      <c r="C388" s="95"/>
      <c r="D388" s="95"/>
      <c r="E388" s="62"/>
      <c r="F388" s="62"/>
      <c r="G388" s="62"/>
      <c r="H388" s="62"/>
      <c r="I388" s="62"/>
      <c r="J388" s="62"/>
      <c r="K388" s="62"/>
      <c r="L388" s="62"/>
    </row>
    <row r="389">
      <c r="B389" s="95"/>
      <c r="C389" s="95"/>
      <c r="D389" s="95"/>
      <c r="E389" s="62"/>
      <c r="F389" s="62"/>
      <c r="G389" s="62"/>
      <c r="H389" s="62"/>
      <c r="I389" s="62"/>
      <c r="J389" s="62"/>
      <c r="K389" s="62"/>
      <c r="L389" s="62"/>
    </row>
    <row r="390">
      <c r="B390" s="95"/>
      <c r="C390" s="95"/>
      <c r="D390" s="95"/>
      <c r="E390" s="62"/>
      <c r="F390" s="62"/>
      <c r="G390" s="62"/>
      <c r="H390" s="62"/>
      <c r="I390" s="62"/>
      <c r="J390" s="62"/>
      <c r="K390" s="62"/>
      <c r="L390" s="62"/>
    </row>
    <row r="391">
      <c r="B391" s="95"/>
      <c r="C391" s="95"/>
      <c r="D391" s="95"/>
      <c r="E391" s="62"/>
      <c r="F391" s="62"/>
      <c r="G391" s="62"/>
      <c r="H391" s="62"/>
      <c r="I391" s="62"/>
      <c r="J391" s="62"/>
      <c r="K391" s="62"/>
      <c r="L391" s="62"/>
    </row>
    <row r="392">
      <c r="B392" s="95"/>
      <c r="C392" s="95"/>
      <c r="D392" s="95"/>
      <c r="E392" s="62"/>
      <c r="F392" s="62"/>
      <c r="G392" s="62"/>
      <c r="H392" s="62"/>
      <c r="I392" s="62"/>
      <c r="J392" s="62"/>
      <c r="K392" s="62"/>
      <c r="L392" s="62"/>
    </row>
    <row r="393">
      <c r="B393" s="95"/>
      <c r="C393" s="95"/>
      <c r="D393" s="95"/>
      <c r="E393" s="62"/>
      <c r="F393" s="62"/>
      <c r="G393" s="62"/>
      <c r="H393" s="62"/>
      <c r="I393" s="62"/>
      <c r="J393" s="62"/>
      <c r="K393" s="62"/>
      <c r="L393" s="62"/>
    </row>
    <row r="394">
      <c r="B394" s="95"/>
      <c r="C394" s="95"/>
      <c r="D394" s="95"/>
      <c r="E394" s="62"/>
      <c r="F394" s="62"/>
      <c r="G394" s="62"/>
      <c r="H394" s="62"/>
      <c r="I394" s="62"/>
      <c r="J394" s="62"/>
      <c r="K394" s="62"/>
      <c r="L394" s="62"/>
    </row>
    <row r="395">
      <c r="B395" s="95"/>
      <c r="C395" s="95"/>
      <c r="D395" s="95"/>
      <c r="E395" s="62"/>
      <c r="F395" s="62"/>
      <c r="G395" s="62"/>
      <c r="H395" s="62"/>
      <c r="I395" s="62"/>
      <c r="J395" s="62"/>
      <c r="K395" s="62"/>
      <c r="L395" s="62"/>
    </row>
    <row r="396">
      <c r="B396" s="95"/>
      <c r="C396" s="95"/>
      <c r="D396" s="95"/>
      <c r="E396" s="62"/>
      <c r="F396" s="62"/>
      <c r="G396" s="62"/>
      <c r="H396" s="62"/>
      <c r="I396" s="62"/>
      <c r="J396" s="62"/>
      <c r="K396" s="62"/>
      <c r="L396" s="62"/>
    </row>
    <row r="397">
      <c r="B397" s="95"/>
      <c r="C397" s="95"/>
      <c r="D397" s="95"/>
      <c r="E397" s="62"/>
      <c r="F397" s="62"/>
      <c r="G397" s="62"/>
      <c r="H397" s="62"/>
      <c r="I397" s="62"/>
      <c r="J397" s="62"/>
      <c r="K397" s="62"/>
      <c r="L397" s="62"/>
    </row>
    <row r="398">
      <c r="B398" s="95"/>
      <c r="C398" s="95"/>
      <c r="D398" s="95"/>
      <c r="E398" s="62"/>
      <c r="F398" s="62"/>
      <c r="G398" s="62"/>
      <c r="H398" s="62"/>
      <c r="I398" s="62"/>
      <c r="J398" s="62"/>
      <c r="K398" s="62"/>
      <c r="L398" s="62"/>
    </row>
    <row r="399">
      <c r="B399" s="95"/>
      <c r="C399" s="95"/>
      <c r="D399" s="95"/>
      <c r="E399" s="62"/>
      <c r="F399" s="62"/>
      <c r="G399" s="62"/>
      <c r="H399" s="62"/>
      <c r="I399" s="62"/>
      <c r="J399" s="62"/>
      <c r="K399" s="62"/>
      <c r="L399" s="62"/>
    </row>
    <row r="400">
      <c r="B400" s="95"/>
      <c r="C400" s="95"/>
      <c r="D400" s="95"/>
      <c r="E400" s="62"/>
      <c r="F400" s="62"/>
      <c r="G400" s="62"/>
      <c r="H400" s="62"/>
      <c r="I400" s="62"/>
      <c r="J400" s="62"/>
      <c r="K400" s="62"/>
      <c r="L400" s="62"/>
    </row>
    <row r="401">
      <c r="B401" s="95"/>
      <c r="C401" s="95"/>
      <c r="D401" s="95"/>
      <c r="E401" s="62"/>
      <c r="F401" s="62"/>
      <c r="G401" s="62"/>
      <c r="H401" s="62"/>
      <c r="I401" s="62"/>
      <c r="J401" s="62"/>
      <c r="K401" s="62"/>
      <c r="L401" s="62"/>
    </row>
    <row r="402">
      <c r="B402" s="95"/>
      <c r="C402" s="95"/>
      <c r="D402" s="95"/>
      <c r="E402" s="62"/>
      <c r="F402" s="62"/>
      <c r="G402" s="62"/>
      <c r="H402" s="62"/>
      <c r="I402" s="62"/>
      <c r="J402" s="62"/>
      <c r="K402" s="62"/>
      <c r="L402" s="62"/>
    </row>
    <row r="403">
      <c r="B403" s="95"/>
      <c r="C403" s="95"/>
      <c r="D403" s="95"/>
      <c r="E403" s="62"/>
      <c r="F403" s="62"/>
      <c r="G403" s="62"/>
      <c r="H403" s="62"/>
      <c r="I403" s="62"/>
      <c r="J403" s="62"/>
      <c r="K403" s="62"/>
      <c r="L403" s="62"/>
    </row>
    <row r="404">
      <c r="B404" s="95"/>
      <c r="C404" s="95"/>
      <c r="D404" s="95"/>
      <c r="E404" s="62"/>
      <c r="F404" s="62"/>
      <c r="G404" s="62"/>
      <c r="H404" s="62"/>
      <c r="I404" s="62"/>
      <c r="J404" s="62"/>
      <c r="K404" s="62"/>
      <c r="L404" s="62"/>
    </row>
    <row r="405">
      <c r="B405" s="95"/>
      <c r="C405" s="95"/>
      <c r="D405" s="95"/>
      <c r="E405" s="62"/>
      <c r="F405" s="62"/>
      <c r="G405" s="62"/>
      <c r="H405" s="62"/>
      <c r="I405" s="62"/>
      <c r="J405" s="62"/>
      <c r="K405" s="62"/>
      <c r="L405" s="62"/>
    </row>
    <row r="406">
      <c r="B406" s="95"/>
      <c r="C406" s="95"/>
      <c r="D406" s="95"/>
      <c r="E406" s="62"/>
      <c r="F406" s="62"/>
      <c r="G406" s="62"/>
      <c r="H406" s="62"/>
      <c r="I406" s="62"/>
      <c r="J406" s="62"/>
      <c r="K406" s="62"/>
      <c r="L406" s="62"/>
    </row>
    <row r="407">
      <c r="B407" s="95"/>
      <c r="C407" s="95"/>
      <c r="D407" s="95"/>
      <c r="E407" s="62"/>
      <c r="F407" s="62"/>
      <c r="G407" s="62"/>
      <c r="H407" s="62"/>
      <c r="I407" s="62"/>
      <c r="J407" s="62"/>
      <c r="K407" s="62"/>
      <c r="L407" s="62"/>
    </row>
    <row r="408">
      <c r="B408" s="95"/>
      <c r="C408" s="95"/>
      <c r="D408" s="95"/>
      <c r="E408" s="62"/>
      <c r="F408" s="62"/>
      <c r="G408" s="62"/>
      <c r="H408" s="62"/>
      <c r="I408" s="62"/>
      <c r="J408" s="62"/>
      <c r="K408" s="62"/>
      <c r="L408" s="62"/>
    </row>
    <row r="409">
      <c r="B409" s="95"/>
      <c r="C409" s="95"/>
      <c r="D409" s="95"/>
      <c r="E409" s="62"/>
      <c r="F409" s="62"/>
      <c r="G409" s="62"/>
      <c r="H409" s="62"/>
      <c r="I409" s="62"/>
      <c r="J409" s="62"/>
      <c r="K409" s="62"/>
      <c r="L409" s="62"/>
    </row>
    <row r="410">
      <c r="B410" s="95"/>
      <c r="C410" s="95"/>
      <c r="D410" s="95"/>
      <c r="E410" s="62"/>
      <c r="F410" s="62"/>
      <c r="G410" s="62"/>
      <c r="H410" s="62"/>
      <c r="I410" s="62"/>
      <c r="J410" s="62"/>
      <c r="K410" s="62"/>
      <c r="L410" s="62"/>
    </row>
    <row r="411">
      <c r="B411" s="95"/>
      <c r="C411" s="95"/>
      <c r="D411" s="95"/>
      <c r="E411" s="62"/>
      <c r="F411" s="62"/>
      <c r="G411" s="62"/>
      <c r="H411" s="62"/>
      <c r="I411" s="62"/>
      <c r="J411" s="62"/>
      <c r="K411" s="62"/>
      <c r="L411" s="62"/>
    </row>
    <row r="412">
      <c r="B412" s="95"/>
      <c r="C412" s="95"/>
      <c r="D412" s="95"/>
      <c r="E412" s="62"/>
      <c r="F412" s="62"/>
      <c r="G412" s="62"/>
      <c r="H412" s="62"/>
      <c r="I412" s="62"/>
      <c r="J412" s="62"/>
      <c r="K412" s="62"/>
      <c r="L412" s="62"/>
    </row>
    <row r="413">
      <c r="B413" s="95"/>
      <c r="C413" s="95"/>
      <c r="D413" s="95"/>
      <c r="E413" s="62"/>
      <c r="F413" s="62"/>
      <c r="G413" s="62"/>
      <c r="H413" s="62"/>
      <c r="I413" s="62"/>
      <c r="J413" s="62"/>
      <c r="K413" s="62"/>
      <c r="L413" s="62"/>
    </row>
    <row r="414">
      <c r="B414" s="95"/>
      <c r="C414" s="95"/>
      <c r="D414" s="95"/>
      <c r="E414" s="62"/>
      <c r="F414" s="62"/>
      <c r="G414" s="62"/>
      <c r="H414" s="62"/>
      <c r="I414" s="62"/>
      <c r="J414" s="62"/>
      <c r="K414" s="62"/>
      <c r="L414" s="62"/>
    </row>
    <row r="415">
      <c r="B415" s="95"/>
      <c r="C415" s="95"/>
      <c r="D415" s="95"/>
      <c r="E415" s="62"/>
      <c r="F415" s="62"/>
      <c r="G415" s="62"/>
      <c r="H415" s="62"/>
      <c r="I415" s="62"/>
      <c r="J415" s="62"/>
      <c r="K415" s="62"/>
      <c r="L415" s="62"/>
    </row>
    <row r="416">
      <c r="B416" s="95"/>
      <c r="C416" s="95"/>
      <c r="D416" s="95"/>
      <c r="E416" s="62"/>
      <c r="F416" s="62"/>
      <c r="G416" s="62"/>
      <c r="H416" s="62"/>
      <c r="I416" s="62"/>
      <c r="J416" s="62"/>
      <c r="K416" s="62"/>
      <c r="L416" s="62"/>
    </row>
    <row r="417">
      <c r="B417" s="95"/>
      <c r="C417" s="95"/>
      <c r="D417" s="95"/>
      <c r="E417" s="62"/>
      <c r="F417" s="62"/>
      <c r="G417" s="62"/>
      <c r="H417" s="62"/>
      <c r="I417" s="62"/>
      <c r="J417" s="62"/>
      <c r="K417" s="62"/>
      <c r="L417" s="62"/>
    </row>
    <row r="418">
      <c r="B418" s="95"/>
      <c r="C418" s="95"/>
      <c r="D418" s="95"/>
      <c r="E418" s="62"/>
      <c r="F418" s="62"/>
      <c r="G418" s="62"/>
      <c r="H418" s="62"/>
      <c r="I418" s="62"/>
      <c r="J418" s="62"/>
      <c r="K418" s="62"/>
      <c r="L418" s="62"/>
    </row>
    <row r="419">
      <c r="B419" s="95"/>
      <c r="C419" s="95"/>
      <c r="D419" s="95"/>
      <c r="E419" s="62"/>
      <c r="F419" s="62"/>
      <c r="G419" s="62"/>
      <c r="H419" s="62"/>
      <c r="I419" s="62"/>
      <c r="J419" s="62"/>
      <c r="K419" s="62"/>
      <c r="L419" s="62"/>
    </row>
    <row r="420">
      <c r="B420" s="95"/>
      <c r="C420" s="95"/>
      <c r="D420" s="95"/>
      <c r="E420" s="62"/>
      <c r="F420" s="62"/>
      <c r="G420" s="62"/>
      <c r="H420" s="62"/>
      <c r="I420" s="62"/>
      <c r="J420" s="62"/>
      <c r="K420" s="62"/>
      <c r="L420" s="62"/>
    </row>
    <row r="421">
      <c r="B421" s="95"/>
      <c r="C421" s="95"/>
      <c r="D421" s="95"/>
      <c r="E421" s="62"/>
      <c r="F421" s="62"/>
      <c r="G421" s="62"/>
      <c r="H421" s="62"/>
      <c r="I421" s="62"/>
      <c r="J421" s="62"/>
      <c r="K421" s="62"/>
      <c r="L421" s="62"/>
    </row>
    <row r="422">
      <c r="B422" s="95"/>
      <c r="C422" s="95"/>
      <c r="D422" s="95"/>
      <c r="E422" s="62"/>
      <c r="F422" s="62"/>
      <c r="G422" s="62"/>
      <c r="H422" s="62"/>
      <c r="I422" s="62"/>
      <c r="J422" s="62"/>
      <c r="K422" s="62"/>
      <c r="L422" s="62"/>
    </row>
    <row r="423">
      <c r="B423" s="95"/>
      <c r="C423" s="95"/>
      <c r="D423" s="95"/>
      <c r="E423" s="62"/>
      <c r="F423" s="62"/>
      <c r="G423" s="62"/>
      <c r="H423" s="62"/>
      <c r="I423" s="62"/>
      <c r="J423" s="62"/>
      <c r="K423" s="62"/>
      <c r="L423" s="62"/>
    </row>
    <row r="424">
      <c r="B424" s="95"/>
      <c r="C424" s="95"/>
      <c r="D424" s="95"/>
      <c r="E424" s="62"/>
      <c r="F424" s="62"/>
      <c r="G424" s="62"/>
      <c r="H424" s="62"/>
      <c r="I424" s="62"/>
      <c r="J424" s="62"/>
      <c r="K424" s="62"/>
      <c r="L424" s="62"/>
    </row>
    <row r="425">
      <c r="B425" s="95"/>
      <c r="C425" s="95"/>
      <c r="D425" s="95"/>
      <c r="E425" s="62"/>
      <c r="F425" s="62"/>
      <c r="G425" s="62"/>
      <c r="H425" s="62"/>
      <c r="I425" s="62"/>
      <c r="J425" s="62"/>
      <c r="K425" s="62"/>
      <c r="L425" s="62"/>
    </row>
    <row r="426">
      <c r="B426" s="95"/>
      <c r="C426" s="95"/>
      <c r="D426" s="95"/>
      <c r="E426" s="62"/>
      <c r="F426" s="62"/>
      <c r="G426" s="62"/>
      <c r="H426" s="62"/>
      <c r="I426" s="62"/>
      <c r="J426" s="62"/>
      <c r="K426" s="62"/>
      <c r="L426" s="62"/>
    </row>
    <row r="427">
      <c r="B427" s="95"/>
      <c r="C427" s="95"/>
      <c r="D427" s="95"/>
      <c r="E427" s="62"/>
      <c r="F427" s="62"/>
      <c r="G427" s="62"/>
      <c r="H427" s="62"/>
      <c r="I427" s="62"/>
      <c r="J427" s="62"/>
      <c r="K427" s="62"/>
      <c r="L427" s="62"/>
    </row>
    <row r="428">
      <c r="B428" s="95"/>
      <c r="C428" s="95"/>
      <c r="D428" s="95"/>
      <c r="E428" s="62"/>
      <c r="F428" s="62"/>
      <c r="G428" s="62"/>
      <c r="H428" s="62"/>
      <c r="I428" s="62"/>
      <c r="J428" s="62"/>
      <c r="K428" s="62"/>
      <c r="L428" s="62"/>
    </row>
    <row r="429">
      <c r="B429" s="95"/>
      <c r="C429" s="95"/>
      <c r="D429" s="95"/>
      <c r="E429" s="62"/>
      <c r="F429" s="62"/>
      <c r="G429" s="62"/>
      <c r="H429" s="62"/>
      <c r="I429" s="62"/>
      <c r="J429" s="62"/>
      <c r="K429" s="62"/>
      <c r="L429" s="62"/>
    </row>
    <row r="430">
      <c r="B430" s="95"/>
      <c r="C430" s="95"/>
      <c r="D430" s="95"/>
      <c r="E430" s="62"/>
      <c r="F430" s="62"/>
      <c r="G430" s="62"/>
      <c r="H430" s="62"/>
      <c r="I430" s="62"/>
      <c r="J430" s="62"/>
      <c r="K430" s="62"/>
      <c r="L430" s="62"/>
    </row>
    <row r="431">
      <c r="B431" s="95"/>
      <c r="C431" s="95"/>
      <c r="D431" s="95"/>
      <c r="E431" s="62"/>
      <c r="F431" s="62"/>
      <c r="G431" s="62"/>
      <c r="H431" s="62"/>
      <c r="I431" s="62"/>
      <c r="J431" s="62"/>
      <c r="K431" s="62"/>
      <c r="L431" s="62"/>
    </row>
    <row r="432">
      <c r="B432" s="95"/>
      <c r="C432" s="95"/>
      <c r="D432" s="95"/>
      <c r="E432" s="62"/>
      <c r="F432" s="62"/>
      <c r="G432" s="62"/>
      <c r="H432" s="62"/>
      <c r="I432" s="62"/>
      <c r="J432" s="62"/>
      <c r="K432" s="62"/>
      <c r="L432" s="62"/>
    </row>
    <row r="433">
      <c r="B433" s="95"/>
      <c r="C433" s="95"/>
      <c r="D433" s="95"/>
      <c r="E433" s="62"/>
      <c r="F433" s="62"/>
      <c r="G433" s="62"/>
      <c r="H433" s="62"/>
      <c r="I433" s="62"/>
      <c r="J433" s="62"/>
      <c r="K433" s="62"/>
      <c r="L433" s="62"/>
    </row>
    <row r="434">
      <c r="B434" s="95"/>
      <c r="C434" s="95"/>
      <c r="D434" s="95"/>
      <c r="E434" s="62"/>
      <c r="F434" s="62"/>
      <c r="G434" s="62"/>
      <c r="H434" s="62"/>
      <c r="I434" s="62"/>
      <c r="J434" s="62"/>
      <c r="K434" s="62"/>
      <c r="L434" s="62"/>
    </row>
    <row r="435">
      <c r="B435" s="95"/>
      <c r="C435" s="95"/>
      <c r="D435" s="95"/>
      <c r="E435" s="62"/>
      <c r="F435" s="62"/>
      <c r="G435" s="62"/>
      <c r="H435" s="62"/>
      <c r="I435" s="62"/>
      <c r="J435" s="62"/>
      <c r="K435" s="62"/>
      <c r="L435" s="62"/>
    </row>
    <row r="436">
      <c r="B436" s="95"/>
      <c r="C436" s="95"/>
      <c r="D436" s="95"/>
      <c r="E436" s="62"/>
      <c r="F436" s="62"/>
      <c r="G436" s="62"/>
      <c r="H436" s="62"/>
      <c r="I436" s="62"/>
      <c r="J436" s="62"/>
      <c r="K436" s="62"/>
      <c r="L436" s="62"/>
    </row>
    <row r="437">
      <c r="B437" s="95"/>
      <c r="C437" s="95"/>
      <c r="D437" s="95"/>
      <c r="E437" s="62"/>
      <c r="F437" s="62"/>
      <c r="G437" s="62"/>
      <c r="H437" s="62"/>
      <c r="I437" s="62"/>
      <c r="J437" s="62"/>
      <c r="K437" s="62"/>
      <c r="L437" s="62"/>
    </row>
    <row r="438">
      <c r="B438" s="95"/>
      <c r="C438" s="95"/>
      <c r="D438" s="95"/>
      <c r="E438" s="62"/>
      <c r="F438" s="62"/>
      <c r="G438" s="62"/>
      <c r="H438" s="62"/>
      <c r="I438" s="62"/>
      <c r="J438" s="62"/>
      <c r="K438" s="62"/>
      <c r="L438" s="62"/>
    </row>
    <row r="439">
      <c r="B439" s="95"/>
      <c r="C439" s="95"/>
      <c r="D439" s="95"/>
      <c r="E439" s="62"/>
      <c r="F439" s="62"/>
      <c r="G439" s="62"/>
      <c r="H439" s="62"/>
      <c r="I439" s="62"/>
      <c r="J439" s="62"/>
      <c r="K439" s="62"/>
      <c r="L439" s="62"/>
    </row>
    <row r="440">
      <c r="B440" s="95"/>
      <c r="C440" s="95"/>
      <c r="D440" s="95"/>
      <c r="E440" s="62"/>
      <c r="F440" s="62"/>
      <c r="G440" s="62"/>
      <c r="H440" s="62"/>
      <c r="I440" s="62"/>
      <c r="J440" s="62"/>
      <c r="K440" s="62"/>
      <c r="L440" s="62"/>
    </row>
    <row r="441">
      <c r="B441" s="95"/>
      <c r="C441" s="95"/>
      <c r="D441" s="95"/>
      <c r="E441" s="62"/>
      <c r="F441" s="62"/>
      <c r="G441" s="62"/>
      <c r="H441" s="62"/>
      <c r="I441" s="62"/>
      <c r="J441" s="62"/>
      <c r="K441" s="62"/>
      <c r="L441" s="62"/>
    </row>
    <row r="442">
      <c r="B442" s="95"/>
      <c r="C442" s="95"/>
      <c r="D442" s="95"/>
      <c r="E442" s="62"/>
      <c r="F442" s="62"/>
      <c r="G442" s="62"/>
      <c r="H442" s="62"/>
      <c r="I442" s="62"/>
      <c r="J442" s="62"/>
      <c r="K442" s="62"/>
      <c r="L442" s="62"/>
    </row>
    <row r="443">
      <c r="B443" s="95"/>
      <c r="C443" s="95"/>
      <c r="D443" s="95"/>
      <c r="E443" s="62"/>
      <c r="F443" s="62"/>
      <c r="G443" s="62"/>
      <c r="H443" s="62"/>
      <c r="I443" s="62"/>
      <c r="J443" s="62"/>
      <c r="K443" s="62"/>
      <c r="L443" s="62"/>
    </row>
    <row r="444">
      <c r="B444" s="95"/>
      <c r="C444" s="95"/>
      <c r="D444" s="95"/>
      <c r="E444" s="62"/>
      <c r="F444" s="62"/>
      <c r="G444" s="62"/>
      <c r="H444" s="62"/>
      <c r="I444" s="62"/>
      <c r="J444" s="62"/>
      <c r="K444" s="62"/>
      <c r="L444" s="62"/>
    </row>
    <row r="445">
      <c r="B445" s="95"/>
      <c r="C445" s="95"/>
      <c r="D445" s="95"/>
      <c r="E445" s="62"/>
      <c r="F445" s="62"/>
      <c r="G445" s="62"/>
      <c r="H445" s="62"/>
      <c r="I445" s="62"/>
      <c r="J445" s="62"/>
      <c r="K445" s="62"/>
      <c r="L445" s="62"/>
    </row>
    <row r="446">
      <c r="B446" s="95"/>
      <c r="C446" s="95"/>
      <c r="D446" s="95"/>
      <c r="E446" s="62"/>
      <c r="F446" s="62"/>
      <c r="G446" s="62"/>
      <c r="H446" s="62"/>
      <c r="I446" s="62"/>
      <c r="J446" s="62"/>
      <c r="K446" s="62"/>
      <c r="L446" s="62"/>
    </row>
    <row r="447">
      <c r="B447" s="95"/>
      <c r="C447" s="95"/>
      <c r="D447" s="95"/>
      <c r="E447" s="62"/>
      <c r="F447" s="62"/>
      <c r="G447" s="62"/>
      <c r="H447" s="62"/>
      <c r="I447" s="62"/>
      <c r="J447" s="62"/>
      <c r="K447" s="62"/>
      <c r="L447" s="62"/>
    </row>
    <row r="448">
      <c r="B448" s="95"/>
      <c r="C448" s="95"/>
      <c r="D448" s="95"/>
      <c r="E448" s="62"/>
      <c r="F448" s="62"/>
      <c r="G448" s="62"/>
      <c r="H448" s="62"/>
      <c r="I448" s="62"/>
      <c r="J448" s="62"/>
      <c r="K448" s="62"/>
      <c r="L448" s="62"/>
    </row>
    <row r="449">
      <c r="B449" s="95"/>
      <c r="C449" s="95"/>
      <c r="D449" s="95"/>
      <c r="E449" s="62"/>
      <c r="F449" s="62"/>
      <c r="G449" s="62"/>
      <c r="H449" s="62"/>
      <c r="I449" s="62"/>
      <c r="J449" s="62"/>
      <c r="K449" s="62"/>
      <c r="L449" s="62"/>
    </row>
    <row r="450">
      <c r="B450" s="95"/>
      <c r="C450" s="95"/>
      <c r="D450" s="95"/>
      <c r="E450" s="62"/>
      <c r="F450" s="62"/>
      <c r="G450" s="62"/>
      <c r="H450" s="62"/>
      <c r="I450" s="62"/>
      <c r="J450" s="62"/>
      <c r="K450" s="62"/>
      <c r="L450" s="62"/>
    </row>
    <row r="451">
      <c r="B451" s="95"/>
      <c r="C451" s="95"/>
      <c r="D451" s="95"/>
      <c r="E451" s="62"/>
      <c r="F451" s="62"/>
      <c r="G451" s="62"/>
      <c r="H451" s="62"/>
      <c r="I451" s="62"/>
      <c r="J451" s="62"/>
      <c r="K451" s="62"/>
      <c r="L451" s="62"/>
    </row>
    <row r="452">
      <c r="B452" s="95"/>
      <c r="C452" s="95"/>
      <c r="D452" s="95"/>
      <c r="E452" s="62"/>
      <c r="F452" s="62"/>
      <c r="G452" s="62"/>
      <c r="H452" s="62"/>
      <c r="I452" s="62"/>
      <c r="J452" s="62"/>
      <c r="K452" s="62"/>
      <c r="L452" s="62"/>
    </row>
    <row r="453">
      <c r="B453" s="95"/>
      <c r="C453" s="95"/>
      <c r="D453" s="95"/>
      <c r="E453" s="62"/>
      <c r="F453" s="62"/>
      <c r="G453" s="62"/>
      <c r="H453" s="62"/>
      <c r="I453" s="62"/>
      <c r="J453" s="62"/>
      <c r="K453" s="62"/>
      <c r="L453" s="62"/>
    </row>
    <row r="454">
      <c r="B454" s="95"/>
      <c r="C454" s="95"/>
      <c r="D454" s="95"/>
      <c r="E454" s="62"/>
      <c r="F454" s="62"/>
      <c r="G454" s="62"/>
      <c r="H454" s="62"/>
      <c r="I454" s="62"/>
      <c r="J454" s="62"/>
      <c r="K454" s="62"/>
      <c r="L454" s="62"/>
    </row>
    <row r="455">
      <c r="B455" s="95"/>
      <c r="C455" s="95"/>
      <c r="D455" s="95"/>
      <c r="E455" s="62"/>
      <c r="F455" s="62"/>
      <c r="G455" s="62"/>
      <c r="H455" s="62"/>
      <c r="I455" s="62"/>
      <c r="J455" s="62"/>
      <c r="K455" s="62"/>
      <c r="L455" s="62"/>
    </row>
    <row r="456">
      <c r="B456" s="95"/>
      <c r="C456" s="95"/>
      <c r="D456" s="95"/>
      <c r="E456" s="62"/>
      <c r="F456" s="62"/>
      <c r="G456" s="62"/>
      <c r="H456" s="62"/>
      <c r="I456" s="62"/>
      <c r="J456" s="62"/>
      <c r="K456" s="62"/>
      <c r="L456" s="62"/>
    </row>
    <row r="457">
      <c r="B457" s="95"/>
      <c r="C457" s="95"/>
      <c r="D457" s="95"/>
      <c r="E457" s="62"/>
      <c r="F457" s="62"/>
      <c r="G457" s="62"/>
      <c r="H457" s="62"/>
      <c r="I457" s="62"/>
      <c r="J457" s="62"/>
      <c r="K457" s="62"/>
      <c r="L457" s="62"/>
    </row>
    <row r="458">
      <c r="B458" s="95"/>
      <c r="C458" s="95"/>
      <c r="D458" s="95"/>
      <c r="E458" s="62"/>
      <c r="F458" s="62"/>
      <c r="G458" s="62"/>
      <c r="H458" s="62"/>
      <c r="I458" s="62"/>
      <c r="J458" s="62"/>
      <c r="K458" s="62"/>
      <c r="L458" s="62"/>
    </row>
    <row r="459">
      <c r="B459" s="95"/>
      <c r="C459" s="95"/>
      <c r="D459" s="95"/>
      <c r="E459" s="62"/>
      <c r="F459" s="62"/>
      <c r="G459" s="62"/>
      <c r="H459" s="62"/>
      <c r="I459" s="62"/>
      <c r="J459" s="62"/>
      <c r="K459" s="62"/>
      <c r="L459" s="62"/>
    </row>
    <row r="460">
      <c r="B460" s="95"/>
      <c r="C460" s="95"/>
      <c r="D460" s="95"/>
      <c r="E460" s="62"/>
      <c r="F460" s="62"/>
      <c r="G460" s="62"/>
      <c r="H460" s="62"/>
      <c r="I460" s="62"/>
      <c r="J460" s="62"/>
      <c r="K460" s="62"/>
      <c r="L460" s="62"/>
    </row>
    <row r="461">
      <c r="B461" s="95"/>
      <c r="C461" s="95"/>
      <c r="D461" s="95"/>
      <c r="E461" s="62"/>
      <c r="F461" s="62"/>
      <c r="G461" s="62"/>
      <c r="H461" s="62"/>
      <c r="I461" s="62"/>
      <c r="J461" s="62"/>
      <c r="K461" s="62"/>
      <c r="L461" s="62"/>
    </row>
    <row r="462">
      <c r="B462" s="95"/>
      <c r="C462" s="95"/>
      <c r="D462" s="95"/>
      <c r="E462" s="62"/>
      <c r="F462" s="62"/>
      <c r="G462" s="62"/>
      <c r="H462" s="62"/>
      <c r="I462" s="62"/>
      <c r="J462" s="62"/>
      <c r="K462" s="62"/>
      <c r="L462" s="62"/>
    </row>
    <row r="463">
      <c r="B463" s="95"/>
      <c r="C463" s="95"/>
      <c r="D463" s="95"/>
      <c r="E463" s="62"/>
      <c r="F463" s="62"/>
      <c r="G463" s="62"/>
      <c r="H463" s="62"/>
      <c r="I463" s="62"/>
      <c r="J463" s="62"/>
      <c r="K463" s="62"/>
      <c r="L463" s="62"/>
    </row>
    <row r="464">
      <c r="B464" s="95"/>
      <c r="C464" s="95"/>
      <c r="D464" s="95"/>
      <c r="E464" s="62"/>
      <c r="F464" s="62"/>
      <c r="G464" s="62"/>
      <c r="H464" s="62"/>
      <c r="I464" s="62"/>
      <c r="J464" s="62"/>
      <c r="K464" s="62"/>
      <c r="L464" s="62"/>
    </row>
    <row r="465">
      <c r="B465" s="95"/>
      <c r="C465" s="95"/>
      <c r="D465" s="95"/>
      <c r="E465" s="62"/>
      <c r="F465" s="62"/>
      <c r="G465" s="62"/>
      <c r="H465" s="62"/>
      <c r="I465" s="62"/>
      <c r="J465" s="62"/>
      <c r="K465" s="62"/>
      <c r="L465" s="62"/>
    </row>
    <row r="466">
      <c r="B466" s="95"/>
      <c r="C466" s="95"/>
      <c r="D466" s="95"/>
      <c r="E466" s="62"/>
      <c r="F466" s="62"/>
      <c r="G466" s="62"/>
      <c r="H466" s="62"/>
      <c r="I466" s="62"/>
      <c r="J466" s="62"/>
      <c r="K466" s="62"/>
      <c r="L466" s="62"/>
    </row>
    <row r="467">
      <c r="B467" s="95"/>
      <c r="C467" s="95"/>
      <c r="D467" s="95"/>
      <c r="E467" s="62"/>
      <c r="F467" s="62"/>
      <c r="G467" s="62"/>
      <c r="H467" s="62"/>
      <c r="I467" s="62"/>
      <c r="J467" s="62"/>
      <c r="K467" s="62"/>
      <c r="L467" s="62"/>
    </row>
    <row r="468">
      <c r="B468" s="95"/>
      <c r="C468" s="95"/>
      <c r="D468" s="95"/>
      <c r="E468" s="62"/>
      <c r="F468" s="62"/>
      <c r="G468" s="62"/>
      <c r="H468" s="62"/>
      <c r="I468" s="62"/>
      <c r="J468" s="62"/>
      <c r="K468" s="62"/>
      <c r="L468" s="62"/>
    </row>
    <row r="469">
      <c r="B469" s="95"/>
      <c r="C469" s="95"/>
      <c r="D469" s="95"/>
      <c r="E469" s="62"/>
      <c r="F469" s="62"/>
      <c r="G469" s="62"/>
      <c r="H469" s="62"/>
      <c r="I469" s="62"/>
      <c r="J469" s="62"/>
      <c r="K469" s="62"/>
      <c r="L469" s="62"/>
    </row>
    <row r="470">
      <c r="B470" s="95"/>
      <c r="C470" s="95"/>
      <c r="D470" s="95"/>
      <c r="E470" s="62"/>
      <c r="F470" s="62"/>
      <c r="G470" s="62"/>
      <c r="H470" s="62"/>
      <c r="I470" s="62"/>
      <c r="J470" s="62"/>
      <c r="K470" s="62"/>
      <c r="L470" s="62"/>
    </row>
    <row r="471">
      <c r="B471" s="95"/>
      <c r="C471" s="95"/>
      <c r="D471" s="95"/>
      <c r="E471" s="62"/>
      <c r="F471" s="62"/>
      <c r="G471" s="62"/>
      <c r="H471" s="62"/>
      <c r="I471" s="62"/>
      <c r="J471" s="62"/>
      <c r="K471" s="62"/>
      <c r="L471" s="62"/>
    </row>
    <row r="472">
      <c r="B472" s="95"/>
      <c r="C472" s="95"/>
      <c r="D472" s="95"/>
      <c r="E472" s="62"/>
      <c r="F472" s="62"/>
      <c r="G472" s="62"/>
      <c r="H472" s="62"/>
      <c r="I472" s="62"/>
      <c r="J472" s="62"/>
      <c r="K472" s="62"/>
      <c r="L472" s="62"/>
    </row>
    <row r="473">
      <c r="B473" s="95"/>
      <c r="C473" s="95"/>
      <c r="D473" s="95"/>
      <c r="E473" s="62"/>
      <c r="F473" s="62"/>
      <c r="G473" s="62"/>
      <c r="H473" s="62"/>
      <c r="I473" s="62"/>
      <c r="J473" s="62"/>
      <c r="K473" s="62"/>
      <c r="L473" s="62"/>
    </row>
    <row r="474">
      <c r="B474" s="95"/>
      <c r="C474" s="95"/>
      <c r="D474" s="95"/>
      <c r="E474" s="62"/>
      <c r="F474" s="62"/>
      <c r="G474" s="62"/>
      <c r="H474" s="62"/>
      <c r="I474" s="62"/>
      <c r="J474" s="62"/>
      <c r="K474" s="62"/>
      <c r="L474" s="62"/>
    </row>
    <row r="475">
      <c r="B475" s="95"/>
      <c r="C475" s="95"/>
      <c r="D475" s="95"/>
      <c r="E475" s="62"/>
      <c r="F475" s="62"/>
      <c r="G475" s="62"/>
      <c r="H475" s="62"/>
      <c r="I475" s="62"/>
      <c r="J475" s="62"/>
      <c r="K475" s="62"/>
      <c r="L475" s="62"/>
    </row>
    <row r="476">
      <c r="B476" s="95"/>
      <c r="C476" s="95"/>
      <c r="D476" s="95"/>
      <c r="E476" s="62"/>
      <c r="F476" s="62"/>
      <c r="G476" s="62"/>
      <c r="H476" s="62"/>
      <c r="I476" s="62"/>
      <c r="J476" s="62"/>
      <c r="K476" s="62"/>
      <c r="L476" s="62"/>
    </row>
    <row r="477">
      <c r="B477" s="95"/>
      <c r="C477" s="95"/>
      <c r="D477" s="95"/>
      <c r="E477" s="62"/>
      <c r="F477" s="62"/>
      <c r="G477" s="62"/>
      <c r="H477" s="62"/>
      <c r="I477" s="62"/>
      <c r="J477" s="62"/>
      <c r="K477" s="62"/>
      <c r="L477" s="62"/>
    </row>
    <row r="478">
      <c r="B478" s="95"/>
      <c r="C478" s="95"/>
      <c r="D478" s="95"/>
      <c r="E478" s="62"/>
      <c r="F478" s="62"/>
      <c r="G478" s="62"/>
      <c r="H478" s="62"/>
      <c r="I478" s="62"/>
      <c r="J478" s="62"/>
      <c r="K478" s="62"/>
      <c r="L478" s="62"/>
    </row>
    <row r="479">
      <c r="B479" s="95"/>
      <c r="C479" s="95"/>
      <c r="D479" s="95"/>
      <c r="E479" s="62"/>
      <c r="F479" s="62"/>
      <c r="G479" s="62"/>
      <c r="H479" s="62"/>
      <c r="I479" s="62"/>
      <c r="J479" s="62"/>
      <c r="K479" s="62"/>
      <c r="L479" s="62"/>
    </row>
    <row r="480">
      <c r="B480" s="95"/>
      <c r="C480" s="95"/>
      <c r="D480" s="95"/>
      <c r="E480" s="62"/>
      <c r="F480" s="62"/>
      <c r="G480" s="62"/>
      <c r="H480" s="62"/>
      <c r="I480" s="62"/>
      <c r="J480" s="62"/>
      <c r="K480" s="62"/>
      <c r="L480" s="62"/>
    </row>
    <row r="481">
      <c r="B481" s="95"/>
      <c r="C481" s="95"/>
      <c r="D481" s="95"/>
      <c r="E481" s="62"/>
      <c r="F481" s="62"/>
      <c r="G481" s="62"/>
      <c r="H481" s="62"/>
      <c r="I481" s="62"/>
      <c r="J481" s="62"/>
      <c r="K481" s="62"/>
      <c r="L481" s="62"/>
    </row>
    <row r="482">
      <c r="B482" s="95"/>
      <c r="C482" s="95"/>
      <c r="D482" s="95"/>
      <c r="E482" s="62"/>
      <c r="F482" s="62"/>
      <c r="G482" s="62"/>
      <c r="H482" s="62"/>
      <c r="I482" s="62"/>
      <c r="J482" s="62"/>
      <c r="K482" s="62"/>
      <c r="L482" s="62"/>
    </row>
    <row r="483">
      <c r="B483" s="95"/>
      <c r="C483" s="95"/>
      <c r="D483" s="95"/>
      <c r="E483" s="62"/>
      <c r="F483" s="62"/>
      <c r="G483" s="62"/>
      <c r="H483" s="62"/>
      <c r="I483" s="62"/>
      <c r="J483" s="62"/>
      <c r="K483" s="62"/>
      <c r="L483" s="62"/>
    </row>
    <row r="484">
      <c r="B484" s="95"/>
      <c r="C484" s="95"/>
      <c r="D484" s="95"/>
      <c r="E484" s="62"/>
      <c r="F484" s="62"/>
      <c r="G484" s="62"/>
      <c r="H484" s="62"/>
      <c r="I484" s="62"/>
      <c r="J484" s="62"/>
      <c r="K484" s="62"/>
      <c r="L484" s="62"/>
    </row>
    <row r="485">
      <c r="B485" s="95"/>
      <c r="C485" s="95"/>
      <c r="D485" s="95"/>
      <c r="E485" s="62"/>
      <c r="F485" s="62"/>
      <c r="G485" s="62"/>
      <c r="H485" s="62"/>
      <c r="I485" s="62"/>
      <c r="J485" s="62"/>
      <c r="K485" s="62"/>
      <c r="L485" s="62"/>
    </row>
    <row r="486">
      <c r="B486" s="95"/>
      <c r="C486" s="95"/>
      <c r="D486" s="95"/>
      <c r="E486" s="62"/>
      <c r="F486" s="62"/>
      <c r="G486" s="62"/>
      <c r="H486" s="62"/>
      <c r="I486" s="62"/>
      <c r="J486" s="62"/>
      <c r="K486" s="62"/>
      <c r="L486" s="62"/>
    </row>
    <row r="487">
      <c r="B487" s="95"/>
      <c r="C487" s="95"/>
      <c r="D487" s="95"/>
      <c r="E487" s="62"/>
      <c r="F487" s="62"/>
      <c r="G487" s="62"/>
      <c r="H487" s="62"/>
      <c r="I487" s="62"/>
      <c r="J487" s="62"/>
      <c r="K487" s="62"/>
      <c r="L487" s="62"/>
    </row>
    <row r="488">
      <c r="B488" s="95"/>
      <c r="C488" s="95"/>
      <c r="D488" s="95"/>
      <c r="E488" s="62"/>
      <c r="F488" s="62"/>
      <c r="G488" s="62"/>
      <c r="H488" s="62"/>
      <c r="I488" s="62"/>
      <c r="J488" s="62"/>
      <c r="K488" s="62"/>
      <c r="L488" s="62"/>
    </row>
    <row r="489">
      <c r="B489" s="95"/>
      <c r="C489" s="95"/>
      <c r="D489" s="95"/>
      <c r="E489" s="62"/>
      <c r="F489" s="62"/>
      <c r="G489" s="62"/>
      <c r="H489" s="62"/>
      <c r="I489" s="62"/>
      <c r="J489" s="62"/>
      <c r="K489" s="62"/>
      <c r="L489" s="62"/>
    </row>
    <row r="490">
      <c r="B490" s="95"/>
      <c r="C490" s="95"/>
      <c r="D490" s="95"/>
      <c r="E490" s="62"/>
      <c r="F490" s="62"/>
      <c r="G490" s="62"/>
      <c r="H490" s="62"/>
      <c r="I490" s="62"/>
      <c r="J490" s="62"/>
      <c r="K490" s="62"/>
      <c r="L490" s="62"/>
    </row>
    <row r="491">
      <c r="B491" s="95"/>
      <c r="C491" s="95"/>
      <c r="D491" s="95"/>
      <c r="E491" s="62"/>
      <c r="F491" s="62"/>
      <c r="G491" s="62"/>
      <c r="H491" s="62"/>
      <c r="I491" s="62"/>
      <c r="J491" s="62"/>
      <c r="K491" s="62"/>
      <c r="L491" s="62"/>
    </row>
    <row r="492">
      <c r="B492" s="95"/>
      <c r="C492" s="95"/>
      <c r="D492" s="95"/>
      <c r="E492" s="62"/>
      <c r="F492" s="62"/>
      <c r="G492" s="62"/>
      <c r="H492" s="62"/>
      <c r="I492" s="62"/>
      <c r="J492" s="62"/>
      <c r="K492" s="62"/>
      <c r="L492" s="62"/>
    </row>
    <row r="493">
      <c r="B493" s="95"/>
      <c r="C493" s="95"/>
      <c r="D493" s="95"/>
      <c r="E493" s="62"/>
      <c r="F493" s="62"/>
      <c r="G493" s="62"/>
      <c r="H493" s="62"/>
      <c r="I493" s="62"/>
      <c r="J493" s="62"/>
      <c r="K493" s="62"/>
      <c r="L493" s="62"/>
    </row>
    <row r="494">
      <c r="B494" s="95"/>
      <c r="C494" s="95"/>
      <c r="D494" s="95"/>
      <c r="E494" s="62"/>
      <c r="F494" s="62"/>
      <c r="G494" s="62"/>
      <c r="H494" s="62"/>
      <c r="I494" s="62"/>
      <c r="J494" s="62"/>
      <c r="K494" s="62"/>
      <c r="L494" s="62"/>
    </row>
    <row r="495">
      <c r="B495" s="95"/>
      <c r="C495" s="95"/>
      <c r="D495" s="95"/>
      <c r="E495" s="62"/>
      <c r="F495" s="62"/>
      <c r="G495" s="62"/>
      <c r="H495" s="62"/>
      <c r="I495" s="62"/>
      <c r="J495" s="62"/>
      <c r="K495" s="62"/>
      <c r="L495" s="62"/>
    </row>
    <row r="496">
      <c r="B496" s="95"/>
      <c r="C496" s="95"/>
      <c r="D496" s="95"/>
      <c r="E496" s="62"/>
      <c r="F496" s="62"/>
      <c r="G496" s="62"/>
      <c r="H496" s="62"/>
      <c r="I496" s="62"/>
      <c r="J496" s="62"/>
      <c r="K496" s="62"/>
      <c r="L496" s="62"/>
    </row>
    <row r="497">
      <c r="B497" s="95"/>
      <c r="C497" s="95"/>
      <c r="D497" s="95"/>
      <c r="E497" s="62"/>
      <c r="F497" s="62"/>
      <c r="G497" s="62"/>
      <c r="H497" s="62"/>
      <c r="I497" s="62"/>
      <c r="J497" s="62"/>
      <c r="K497" s="62"/>
      <c r="L497" s="62"/>
    </row>
    <row r="498">
      <c r="B498" s="95"/>
      <c r="C498" s="95"/>
      <c r="D498" s="95"/>
      <c r="E498" s="62"/>
      <c r="F498" s="62"/>
      <c r="G498" s="62"/>
      <c r="H498" s="62"/>
      <c r="I498" s="62"/>
      <c r="J498" s="62"/>
      <c r="K498" s="62"/>
      <c r="L498" s="62"/>
    </row>
    <row r="499">
      <c r="B499" s="95"/>
      <c r="C499" s="95"/>
      <c r="D499" s="95"/>
      <c r="E499" s="62"/>
      <c r="F499" s="62"/>
      <c r="G499" s="62"/>
      <c r="H499" s="62"/>
      <c r="I499" s="62"/>
      <c r="J499" s="62"/>
      <c r="K499" s="62"/>
      <c r="L499" s="62"/>
    </row>
    <row r="500">
      <c r="B500" s="95"/>
      <c r="C500" s="95"/>
      <c r="D500" s="95"/>
      <c r="E500" s="62"/>
      <c r="F500" s="62"/>
      <c r="G500" s="62"/>
      <c r="H500" s="62"/>
      <c r="I500" s="62"/>
      <c r="J500" s="62"/>
      <c r="K500" s="62"/>
      <c r="L500" s="62"/>
    </row>
    <row r="501">
      <c r="B501" s="95"/>
      <c r="C501" s="95"/>
      <c r="D501" s="95"/>
      <c r="E501" s="62"/>
      <c r="F501" s="62"/>
      <c r="G501" s="62"/>
      <c r="H501" s="62"/>
      <c r="I501" s="62"/>
      <c r="J501" s="62"/>
      <c r="K501" s="62"/>
      <c r="L501" s="62"/>
    </row>
    <row r="502">
      <c r="B502" s="95"/>
      <c r="C502" s="95"/>
      <c r="D502" s="95"/>
      <c r="E502" s="62"/>
      <c r="F502" s="62"/>
      <c r="G502" s="62"/>
      <c r="H502" s="62"/>
      <c r="I502" s="62"/>
      <c r="J502" s="62"/>
      <c r="K502" s="62"/>
      <c r="L502" s="62"/>
    </row>
    <row r="503">
      <c r="B503" s="95"/>
      <c r="C503" s="95"/>
      <c r="D503" s="95"/>
      <c r="E503" s="62"/>
      <c r="F503" s="62"/>
      <c r="G503" s="62"/>
      <c r="H503" s="62"/>
      <c r="I503" s="62"/>
      <c r="J503" s="62"/>
      <c r="K503" s="62"/>
      <c r="L503" s="62"/>
    </row>
    <row r="504">
      <c r="B504" s="95"/>
      <c r="C504" s="95"/>
      <c r="D504" s="95"/>
      <c r="E504" s="62"/>
      <c r="F504" s="62"/>
      <c r="G504" s="62"/>
      <c r="H504" s="62"/>
      <c r="I504" s="62"/>
      <c r="J504" s="62"/>
      <c r="K504" s="62"/>
      <c r="L504" s="62"/>
    </row>
    <row r="505">
      <c r="B505" s="95"/>
      <c r="C505" s="95"/>
      <c r="D505" s="95"/>
      <c r="E505" s="62"/>
      <c r="F505" s="62"/>
      <c r="G505" s="62"/>
      <c r="H505" s="62"/>
      <c r="I505" s="62"/>
      <c r="J505" s="62"/>
      <c r="K505" s="62"/>
      <c r="L505" s="62"/>
    </row>
    <row r="506">
      <c r="B506" s="95"/>
      <c r="C506" s="95"/>
      <c r="D506" s="95"/>
      <c r="E506" s="62"/>
      <c r="F506" s="62"/>
      <c r="G506" s="62"/>
      <c r="H506" s="62"/>
      <c r="I506" s="62"/>
      <c r="J506" s="62"/>
      <c r="K506" s="62"/>
      <c r="L506" s="62"/>
    </row>
    <row r="507">
      <c r="B507" s="95"/>
      <c r="C507" s="95"/>
      <c r="D507" s="95"/>
      <c r="E507" s="62"/>
      <c r="F507" s="62"/>
      <c r="G507" s="62"/>
      <c r="H507" s="62"/>
      <c r="I507" s="62"/>
      <c r="J507" s="62"/>
      <c r="K507" s="62"/>
      <c r="L507" s="62"/>
    </row>
    <row r="508">
      <c r="B508" s="95"/>
      <c r="C508" s="95"/>
      <c r="D508" s="95"/>
      <c r="E508" s="62"/>
      <c r="F508" s="62"/>
      <c r="G508" s="62"/>
      <c r="H508" s="62"/>
      <c r="I508" s="62"/>
      <c r="J508" s="62"/>
      <c r="K508" s="62"/>
      <c r="L508" s="62"/>
    </row>
    <row r="509">
      <c r="B509" s="95"/>
      <c r="C509" s="95"/>
      <c r="D509" s="95"/>
      <c r="E509" s="62"/>
      <c r="F509" s="62"/>
      <c r="G509" s="62"/>
      <c r="H509" s="62"/>
      <c r="I509" s="62"/>
      <c r="J509" s="62"/>
      <c r="K509" s="62"/>
      <c r="L509" s="62"/>
    </row>
    <row r="510">
      <c r="B510" s="95"/>
      <c r="C510" s="95"/>
      <c r="D510" s="95"/>
      <c r="E510" s="62"/>
      <c r="F510" s="62"/>
      <c r="G510" s="62"/>
      <c r="H510" s="62"/>
      <c r="I510" s="62"/>
      <c r="J510" s="62"/>
      <c r="K510" s="62"/>
      <c r="L510" s="62"/>
    </row>
    <row r="511">
      <c r="B511" s="95"/>
      <c r="C511" s="95"/>
      <c r="D511" s="95"/>
      <c r="E511" s="62"/>
      <c r="F511" s="62"/>
      <c r="G511" s="62"/>
      <c r="H511" s="62"/>
      <c r="I511" s="62"/>
      <c r="J511" s="62"/>
      <c r="K511" s="62"/>
      <c r="L511" s="62"/>
    </row>
    <row r="512">
      <c r="B512" s="95"/>
      <c r="C512" s="95"/>
      <c r="D512" s="95"/>
      <c r="E512" s="62"/>
      <c r="F512" s="62"/>
      <c r="G512" s="62"/>
      <c r="H512" s="62"/>
      <c r="I512" s="62"/>
      <c r="J512" s="62"/>
      <c r="K512" s="62"/>
      <c r="L512" s="62"/>
    </row>
    <row r="513">
      <c r="B513" s="95"/>
      <c r="C513" s="95"/>
      <c r="D513" s="95"/>
      <c r="E513" s="62"/>
      <c r="F513" s="62"/>
      <c r="G513" s="62"/>
      <c r="H513" s="62"/>
      <c r="I513" s="62"/>
      <c r="J513" s="62"/>
      <c r="K513" s="62"/>
      <c r="L513" s="62"/>
    </row>
    <row r="514">
      <c r="B514" s="95"/>
      <c r="C514" s="95"/>
      <c r="D514" s="95"/>
      <c r="E514" s="62"/>
      <c r="F514" s="62"/>
      <c r="G514" s="62"/>
      <c r="H514" s="62"/>
      <c r="I514" s="62"/>
      <c r="J514" s="62"/>
      <c r="K514" s="62"/>
      <c r="L514" s="62"/>
    </row>
    <row r="515">
      <c r="B515" s="95"/>
      <c r="C515" s="95"/>
      <c r="D515" s="95"/>
      <c r="E515" s="62"/>
      <c r="F515" s="62"/>
      <c r="G515" s="62"/>
      <c r="H515" s="62"/>
      <c r="I515" s="62"/>
      <c r="J515" s="62"/>
      <c r="K515" s="62"/>
      <c r="L515" s="62"/>
    </row>
    <row r="516">
      <c r="B516" s="95"/>
      <c r="C516" s="95"/>
      <c r="D516" s="95"/>
      <c r="E516" s="62"/>
      <c r="F516" s="62"/>
      <c r="G516" s="62"/>
      <c r="H516" s="62"/>
      <c r="I516" s="62"/>
      <c r="J516" s="62"/>
      <c r="K516" s="62"/>
      <c r="L516" s="62"/>
    </row>
    <row r="517">
      <c r="B517" s="95"/>
      <c r="C517" s="95"/>
      <c r="D517" s="95"/>
      <c r="E517" s="62"/>
      <c r="F517" s="62"/>
      <c r="G517" s="62"/>
      <c r="H517" s="62"/>
      <c r="I517" s="62"/>
      <c r="J517" s="62"/>
      <c r="K517" s="62"/>
      <c r="L517" s="62"/>
    </row>
    <row r="518">
      <c r="B518" s="95"/>
      <c r="C518" s="95"/>
      <c r="D518" s="95"/>
      <c r="E518" s="62"/>
      <c r="F518" s="62"/>
      <c r="G518" s="62"/>
      <c r="H518" s="62"/>
      <c r="I518" s="62"/>
      <c r="J518" s="62"/>
      <c r="K518" s="62"/>
      <c r="L518" s="62"/>
    </row>
    <row r="519">
      <c r="B519" s="95"/>
      <c r="C519" s="95"/>
      <c r="D519" s="95"/>
      <c r="E519" s="62"/>
      <c r="F519" s="62"/>
      <c r="G519" s="62"/>
      <c r="H519" s="62"/>
      <c r="I519" s="62"/>
      <c r="J519" s="62"/>
      <c r="K519" s="62"/>
      <c r="L519" s="62"/>
    </row>
    <row r="520">
      <c r="B520" s="95"/>
      <c r="C520" s="95"/>
      <c r="D520" s="95"/>
      <c r="E520" s="62"/>
      <c r="F520" s="62"/>
      <c r="G520" s="62"/>
      <c r="H520" s="62"/>
      <c r="I520" s="62"/>
      <c r="J520" s="62"/>
      <c r="K520" s="62"/>
      <c r="L520" s="62"/>
    </row>
    <row r="521">
      <c r="B521" s="95"/>
      <c r="C521" s="95"/>
      <c r="D521" s="95"/>
      <c r="E521" s="62"/>
      <c r="F521" s="62"/>
      <c r="G521" s="62"/>
      <c r="H521" s="62"/>
      <c r="I521" s="62"/>
      <c r="J521" s="62"/>
      <c r="K521" s="62"/>
      <c r="L521" s="62"/>
    </row>
    <row r="522">
      <c r="B522" s="95"/>
      <c r="C522" s="95"/>
      <c r="D522" s="95"/>
      <c r="E522" s="62"/>
      <c r="F522" s="62"/>
      <c r="G522" s="62"/>
      <c r="H522" s="62"/>
      <c r="I522" s="62"/>
      <c r="J522" s="62"/>
      <c r="K522" s="62"/>
      <c r="L522" s="62"/>
    </row>
    <row r="523">
      <c r="B523" s="95"/>
      <c r="C523" s="95"/>
      <c r="D523" s="95"/>
      <c r="E523" s="62"/>
      <c r="F523" s="62"/>
      <c r="G523" s="62"/>
      <c r="H523" s="62"/>
      <c r="I523" s="62"/>
      <c r="J523" s="62"/>
      <c r="K523" s="62"/>
      <c r="L523" s="62"/>
    </row>
    <row r="524">
      <c r="B524" s="95"/>
      <c r="C524" s="95"/>
      <c r="D524" s="95"/>
      <c r="E524" s="62"/>
      <c r="F524" s="62"/>
      <c r="G524" s="62"/>
      <c r="H524" s="62"/>
      <c r="I524" s="62"/>
      <c r="J524" s="62"/>
      <c r="K524" s="62"/>
      <c r="L524" s="62"/>
    </row>
    <row r="525">
      <c r="B525" s="95"/>
      <c r="C525" s="95"/>
      <c r="D525" s="95"/>
      <c r="E525" s="62"/>
      <c r="F525" s="62"/>
      <c r="G525" s="62"/>
      <c r="H525" s="62"/>
      <c r="I525" s="62"/>
      <c r="J525" s="62"/>
      <c r="K525" s="62"/>
      <c r="L525" s="62"/>
    </row>
    <row r="526">
      <c r="B526" s="95"/>
      <c r="C526" s="95"/>
      <c r="D526" s="95"/>
      <c r="E526" s="62"/>
      <c r="F526" s="62"/>
      <c r="G526" s="62"/>
      <c r="H526" s="62"/>
      <c r="I526" s="62"/>
      <c r="J526" s="62"/>
      <c r="K526" s="62"/>
      <c r="L526" s="62"/>
    </row>
    <row r="527">
      <c r="B527" s="95"/>
      <c r="C527" s="95"/>
      <c r="D527" s="95"/>
      <c r="E527" s="62"/>
      <c r="F527" s="62"/>
      <c r="G527" s="62"/>
      <c r="H527" s="62"/>
      <c r="I527" s="62"/>
      <c r="J527" s="62"/>
      <c r="K527" s="62"/>
      <c r="L527" s="62"/>
    </row>
    <row r="528">
      <c r="B528" s="95"/>
      <c r="C528" s="95"/>
      <c r="D528" s="95"/>
      <c r="E528" s="62"/>
      <c r="F528" s="62"/>
      <c r="G528" s="62"/>
      <c r="H528" s="62"/>
      <c r="I528" s="62"/>
      <c r="J528" s="62"/>
      <c r="K528" s="62"/>
      <c r="L528" s="62"/>
    </row>
    <row r="529">
      <c r="B529" s="95"/>
      <c r="C529" s="95"/>
      <c r="D529" s="95"/>
      <c r="E529" s="62"/>
      <c r="F529" s="62"/>
      <c r="G529" s="62"/>
      <c r="H529" s="62"/>
      <c r="I529" s="62"/>
      <c r="J529" s="62"/>
      <c r="K529" s="62"/>
      <c r="L529" s="62"/>
    </row>
    <row r="530">
      <c r="B530" s="95"/>
      <c r="C530" s="95"/>
      <c r="D530" s="95"/>
      <c r="E530" s="62"/>
      <c r="F530" s="62"/>
      <c r="G530" s="62"/>
      <c r="H530" s="62"/>
      <c r="I530" s="62"/>
      <c r="J530" s="62"/>
      <c r="K530" s="62"/>
      <c r="L530" s="62"/>
    </row>
    <row r="531">
      <c r="B531" s="95"/>
      <c r="C531" s="95"/>
      <c r="D531" s="95"/>
      <c r="E531" s="62"/>
      <c r="F531" s="62"/>
      <c r="G531" s="62"/>
      <c r="H531" s="62"/>
      <c r="I531" s="62"/>
      <c r="J531" s="62"/>
      <c r="K531" s="62"/>
      <c r="L531" s="62"/>
    </row>
    <row r="532">
      <c r="B532" s="95"/>
      <c r="C532" s="95"/>
      <c r="D532" s="95"/>
      <c r="E532" s="62"/>
      <c r="F532" s="62"/>
      <c r="G532" s="62"/>
      <c r="H532" s="62"/>
      <c r="I532" s="62"/>
      <c r="J532" s="62"/>
      <c r="K532" s="62"/>
      <c r="L532" s="62"/>
    </row>
    <row r="533">
      <c r="B533" s="95"/>
      <c r="C533" s="95"/>
      <c r="D533" s="95"/>
      <c r="E533" s="62"/>
      <c r="F533" s="62"/>
      <c r="G533" s="62"/>
      <c r="H533" s="62"/>
      <c r="I533" s="62"/>
      <c r="J533" s="62"/>
      <c r="K533" s="62"/>
      <c r="L533" s="62"/>
    </row>
    <row r="534">
      <c r="B534" s="95"/>
      <c r="C534" s="95"/>
      <c r="D534" s="95"/>
      <c r="E534" s="62"/>
      <c r="F534" s="62"/>
      <c r="G534" s="62"/>
      <c r="H534" s="62"/>
      <c r="I534" s="62"/>
      <c r="J534" s="62"/>
      <c r="K534" s="62"/>
      <c r="L534" s="62"/>
    </row>
    <row r="535">
      <c r="B535" s="95"/>
      <c r="C535" s="95"/>
      <c r="D535" s="95"/>
      <c r="E535" s="62"/>
      <c r="F535" s="62"/>
      <c r="G535" s="62"/>
      <c r="H535" s="62"/>
      <c r="I535" s="62"/>
      <c r="J535" s="62"/>
      <c r="K535" s="62"/>
      <c r="L535" s="62"/>
    </row>
    <row r="536">
      <c r="B536" s="95"/>
      <c r="C536" s="95"/>
      <c r="D536" s="95"/>
      <c r="E536" s="62"/>
      <c r="F536" s="62"/>
      <c r="G536" s="62"/>
      <c r="H536" s="62"/>
      <c r="I536" s="62"/>
      <c r="J536" s="62"/>
      <c r="K536" s="62"/>
      <c r="L536" s="62"/>
    </row>
    <row r="537">
      <c r="B537" s="95"/>
      <c r="C537" s="95"/>
      <c r="D537" s="95"/>
      <c r="E537" s="62"/>
      <c r="F537" s="62"/>
      <c r="G537" s="62"/>
      <c r="H537" s="62"/>
      <c r="I537" s="62"/>
      <c r="J537" s="62"/>
      <c r="K537" s="62"/>
      <c r="L537" s="62"/>
    </row>
    <row r="538">
      <c r="B538" s="95"/>
      <c r="C538" s="95"/>
      <c r="D538" s="95"/>
      <c r="E538" s="62"/>
      <c r="F538" s="62"/>
      <c r="G538" s="62"/>
      <c r="H538" s="62"/>
      <c r="I538" s="62"/>
      <c r="J538" s="62"/>
      <c r="K538" s="62"/>
      <c r="L538" s="62"/>
    </row>
    <row r="539">
      <c r="B539" s="95"/>
      <c r="C539" s="95"/>
      <c r="D539" s="95"/>
      <c r="E539" s="62"/>
      <c r="F539" s="62"/>
      <c r="G539" s="62"/>
      <c r="H539" s="62"/>
      <c r="I539" s="62"/>
      <c r="J539" s="62"/>
      <c r="K539" s="62"/>
      <c r="L539" s="62"/>
    </row>
    <row r="540">
      <c r="B540" s="95"/>
      <c r="C540" s="95"/>
      <c r="D540" s="95"/>
      <c r="E540" s="62"/>
      <c r="F540" s="62"/>
      <c r="G540" s="62"/>
      <c r="H540" s="62"/>
      <c r="I540" s="62"/>
      <c r="J540" s="62"/>
      <c r="K540" s="62"/>
      <c r="L540" s="62"/>
    </row>
    <row r="541">
      <c r="B541" s="95"/>
      <c r="C541" s="95"/>
      <c r="D541" s="95"/>
      <c r="E541" s="62"/>
      <c r="F541" s="62"/>
      <c r="G541" s="62"/>
      <c r="H541" s="62"/>
      <c r="I541" s="62"/>
      <c r="J541" s="62"/>
      <c r="K541" s="62"/>
      <c r="L541" s="62"/>
    </row>
    <row r="542">
      <c r="B542" s="95"/>
      <c r="C542" s="95"/>
      <c r="D542" s="95"/>
      <c r="E542" s="62"/>
      <c r="F542" s="62"/>
      <c r="G542" s="62"/>
      <c r="H542" s="62"/>
      <c r="I542" s="62"/>
      <c r="J542" s="62"/>
      <c r="K542" s="62"/>
      <c r="L542" s="62"/>
    </row>
    <row r="543">
      <c r="B543" s="95"/>
      <c r="C543" s="95"/>
      <c r="D543" s="95"/>
      <c r="E543" s="62"/>
      <c r="F543" s="62"/>
      <c r="G543" s="62"/>
      <c r="H543" s="62"/>
      <c r="I543" s="62"/>
      <c r="J543" s="62"/>
      <c r="K543" s="62"/>
      <c r="L543" s="62"/>
    </row>
    <row r="544">
      <c r="B544" s="95"/>
      <c r="C544" s="95"/>
      <c r="D544" s="95"/>
      <c r="E544" s="62"/>
      <c r="F544" s="62"/>
      <c r="G544" s="62"/>
      <c r="H544" s="62"/>
      <c r="I544" s="62"/>
      <c r="J544" s="62"/>
      <c r="K544" s="62"/>
      <c r="L544" s="62"/>
    </row>
    <row r="545">
      <c r="B545" s="95"/>
      <c r="C545" s="95"/>
      <c r="D545" s="95"/>
      <c r="E545" s="62"/>
      <c r="F545" s="62"/>
      <c r="G545" s="62"/>
      <c r="H545" s="62"/>
      <c r="I545" s="62"/>
      <c r="J545" s="62"/>
      <c r="K545" s="62"/>
      <c r="L545" s="62"/>
    </row>
    <row r="546">
      <c r="B546" s="95"/>
      <c r="C546" s="95"/>
      <c r="D546" s="95"/>
      <c r="E546" s="62"/>
      <c r="F546" s="62"/>
      <c r="G546" s="62"/>
      <c r="H546" s="62"/>
      <c r="I546" s="62"/>
      <c r="J546" s="62"/>
      <c r="K546" s="62"/>
      <c r="L546" s="62"/>
    </row>
    <row r="547">
      <c r="B547" s="95"/>
      <c r="C547" s="95"/>
      <c r="D547" s="95"/>
      <c r="E547" s="62"/>
      <c r="F547" s="62"/>
      <c r="G547" s="62"/>
      <c r="H547" s="62"/>
      <c r="I547" s="62"/>
      <c r="J547" s="62"/>
      <c r="K547" s="62"/>
      <c r="L547" s="62"/>
    </row>
    <row r="548">
      <c r="B548" s="95"/>
      <c r="C548" s="95"/>
      <c r="D548" s="95"/>
      <c r="E548" s="62"/>
      <c r="F548" s="62"/>
      <c r="G548" s="62"/>
      <c r="H548" s="62"/>
      <c r="I548" s="62"/>
      <c r="J548" s="62"/>
      <c r="K548" s="62"/>
      <c r="L548" s="62"/>
    </row>
    <row r="549">
      <c r="B549" s="95"/>
      <c r="C549" s="95"/>
      <c r="D549" s="95"/>
      <c r="E549" s="62"/>
      <c r="F549" s="62"/>
      <c r="G549" s="62"/>
      <c r="H549" s="62"/>
      <c r="I549" s="62"/>
      <c r="J549" s="62"/>
      <c r="K549" s="62"/>
      <c r="L549" s="62"/>
    </row>
    <row r="550">
      <c r="B550" s="95"/>
      <c r="C550" s="95"/>
      <c r="D550" s="95"/>
      <c r="E550" s="62"/>
      <c r="F550" s="62"/>
      <c r="G550" s="62"/>
      <c r="H550" s="62"/>
      <c r="I550" s="62"/>
      <c r="J550" s="62"/>
      <c r="K550" s="62"/>
      <c r="L550" s="62"/>
    </row>
    <row r="551">
      <c r="B551" s="95"/>
      <c r="C551" s="95"/>
      <c r="D551" s="95"/>
      <c r="E551" s="62"/>
      <c r="F551" s="62"/>
      <c r="G551" s="62"/>
      <c r="H551" s="62"/>
      <c r="I551" s="62"/>
      <c r="J551" s="62"/>
      <c r="K551" s="62"/>
      <c r="L551" s="62"/>
    </row>
    <row r="552">
      <c r="B552" s="95"/>
      <c r="C552" s="95"/>
      <c r="D552" s="95"/>
      <c r="E552" s="62"/>
      <c r="F552" s="62"/>
      <c r="G552" s="62"/>
      <c r="H552" s="62"/>
      <c r="I552" s="62"/>
      <c r="J552" s="62"/>
      <c r="K552" s="62"/>
      <c r="L552" s="62"/>
    </row>
    <row r="553">
      <c r="B553" s="95"/>
      <c r="C553" s="95"/>
      <c r="D553" s="95"/>
      <c r="E553" s="62"/>
      <c r="F553" s="62"/>
      <c r="G553" s="62"/>
      <c r="H553" s="62"/>
      <c r="I553" s="62"/>
      <c r="J553" s="62"/>
      <c r="K553" s="62"/>
      <c r="L553" s="62"/>
    </row>
    <row r="554">
      <c r="B554" s="95"/>
      <c r="C554" s="95"/>
      <c r="D554" s="95"/>
      <c r="E554" s="62"/>
      <c r="F554" s="62"/>
      <c r="G554" s="62"/>
      <c r="H554" s="62"/>
      <c r="I554" s="62"/>
      <c r="J554" s="62"/>
      <c r="K554" s="62"/>
      <c r="L554" s="62"/>
    </row>
    <row r="555">
      <c r="B555" s="95"/>
      <c r="C555" s="95"/>
      <c r="D555" s="95"/>
      <c r="E555" s="62"/>
      <c r="F555" s="62"/>
      <c r="G555" s="62"/>
      <c r="H555" s="62"/>
      <c r="I555" s="62"/>
      <c r="J555" s="62"/>
      <c r="K555" s="62"/>
      <c r="L555" s="62"/>
    </row>
    <row r="556">
      <c r="B556" s="95"/>
      <c r="C556" s="95"/>
      <c r="D556" s="95"/>
      <c r="E556" s="62"/>
      <c r="F556" s="62"/>
      <c r="G556" s="62"/>
      <c r="H556" s="62"/>
      <c r="I556" s="62"/>
      <c r="J556" s="62"/>
      <c r="K556" s="62"/>
      <c r="L556" s="62"/>
    </row>
    <row r="557">
      <c r="B557" s="95"/>
      <c r="C557" s="95"/>
      <c r="D557" s="95"/>
      <c r="E557" s="62"/>
      <c r="F557" s="62"/>
      <c r="G557" s="62"/>
      <c r="H557" s="62"/>
      <c r="I557" s="62"/>
      <c r="J557" s="62"/>
      <c r="K557" s="62"/>
      <c r="L557" s="62"/>
    </row>
    <row r="558">
      <c r="B558" s="95"/>
      <c r="C558" s="95"/>
      <c r="D558" s="95"/>
      <c r="E558" s="62"/>
      <c r="F558" s="62"/>
      <c r="G558" s="62"/>
      <c r="H558" s="62"/>
      <c r="I558" s="62"/>
      <c r="J558" s="62"/>
      <c r="K558" s="62"/>
      <c r="L558" s="62"/>
    </row>
    <row r="559">
      <c r="B559" s="95"/>
      <c r="C559" s="95"/>
      <c r="D559" s="95"/>
      <c r="E559" s="62"/>
      <c r="F559" s="62"/>
      <c r="G559" s="62"/>
      <c r="H559" s="62"/>
      <c r="I559" s="62"/>
      <c r="J559" s="62"/>
      <c r="K559" s="62"/>
      <c r="L559" s="62"/>
    </row>
    <row r="560">
      <c r="B560" s="95"/>
      <c r="C560" s="95"/>
      <c r="D560" s="95"/>
      <c r="E560" s="62"/>
      <c r="F560" s="62"/>
      <c r="G560" s="62"/>
      <c r="H560" s="62"/>
      <c r="I560" s="62"/>
      <c r="J560" s="62"/>
      <c r="K560" s="62"/>
      <c r="L560" s="62"/>
    </row>
    <row r="561">
      <c r="B561" s="95"/>
      <c r="C561" s="95"/>
      <c r="D561" s="95"/>
      <c r="E561" s="62"/>
      <c r="F561" s="62"/>
      <c r="G561" s="62"/>
      <c r="H561" s="62"/>
      <c r="I561" s="62"/>
      <c r="J561" s="62"/>
      <c r="K561" s="62"/>
      <c r="L561" s="62"/>
    </row>
    <row r="562">
      <c r="B562" s="95"/>
      <c r="C562" s="95"/>
      <c r="D562" s="95"/>
      <c r="E562" s="62"/>
      <c r="F562" s="62"/>
      <c r="G562" s="62"/>
      <c r="H562" s="62"/>
      <c r="I562" s="62"/>
      <c r="J562" s="62"/>
      <c r="K562" s="62"/>
      <c r="L562" s="62"/>
    </row>
    <row r="563">
      <c r="B563" s="95"/>
      <c r="C563" s="95"/>
      <c r="D563" s="95"/>
      <c r="E563" s="62"/>
      <c r="F563" s="62"/>
      <c r="G563" s="62"/>
      <c r="H563" s="62"/>
      <c r="I563" s="62"/>
      <c r="J563" s="62"/>
      <c r="K563" s="62"/>
      <c r="L563" s="62"/>
    </row>
    <row r="564">
      <c r="B564" s="95"/>
      <c r="C564" s="95"/>
      <c r="D564" s="95"/>
      <c r="E564" s="62"/>
      <c r="F564" s="62"/>
      <c r="G564" s="62"/>
      <c r="H564" s="62"/>
      <c r="I564" s="62"/>
      <c r="J564" s="62"/>
      <c r="K564" s="62"/>
      <c r="L564" s="62"/>
    </row>
    <row r="565">
      <c r="B565" s="95"/>
      <c r="C565" s="95"/>
      <c r="D565" s="95"/>
      <c r="E565" s="62"/>
      <c r="F565" s="62"/>
      <c r="G565" s="62"/>
      <c r="H565" s="62"/>
      <c r="I565" s="62"/>
      <c r="J565" s="62"/>
      <c r="K565" s="62"/>
      <c r="L565" s="62"/>
    </row>
    <row r="566">
      <c r="B566" s="95"/>
      <c r="C566" s="95"/>
      <c r="D566" s="95"/>
      <c r="E566" s="62"/>
      <c r="F566" s="62"/>
      <c r="G566" s="62"/>
      <c r="H566" s="62"/>
      <c r="I566" s="62"/>
      <c r="J566" s="62"/>
      <c r="K566" s="62"/>
      <c r="L566" s="62"/>
    </row>
    <row r="567">
      <c r="B567" s="95"/>
      <c r="C567" s="95"/>
      <c r="D567" s="95"/>
      <c r="E567" s="62"/>
      <c r="F567" s="62"/>
      <c r="G567" s="62"/>
      <c r="H567" s="62"/>
      <c r="I567" s="62"/>
      <c r="J567" s="62"/>
      <c r="K567" s="62"/>
      <c r="L567" s="62"/>
    </row>
    <row r="568">
      <c r="B568" s="95"/>
      <c r="C568" s="95"/>
      <c r="D568" s="95"/>
      <c r="E568" s="62"/>
      <c r="F568" s="62"/>
      <c r="G568" s="62"/>
      <c r="H568" s="62"/>
      <c r="I568" s="62"/>
      <c r="J568" s="62"/>
      <c r="K568" s="62"/>
      <c r="L568" s="62"/>
    </row>
    <row r="569">
      <c r="B569" s="95"/>
      <c r="C569" s="95"/>
      <c r="D569" s="95"/>
      <c r="E569" s="62"/>
      <c r="F569" s="62"/>
      <c r="G569" s="62"/>
      <c r="H569" s="62"/>
      <c r="I569" s="62"/>
      <c r="J569" s="62"/>
      <c r="K569" s="62"/>
      <c r="L569" s="62"/>
    </row>
    <row r="570">
      <c r="B570" s="95"/>
      <c r="C570" s="95"/>
      <c r="D570" s="95"/>
      <c r="E570" s="62"/>
      <c r="F570" s="62"/>
      <c r="G570" s="62"/>
      <c r="H570" s="62"/>
      <c r="I570" s="62"/>
      <c r="J570" s="62"/>
      <c r="K570" s="62"/>
      <c r="L570" s="62"/>
    </row>
    <row r="571">
      <c r="B571" s="95"/>
      <c r="C571" s="95"/>
      <c r="D571" s="95"/>
      <c r="E571" s="62"/>
      <c r="F571" s="62"/>
      <c r="G571" s="62"/>
      <c r="H571" s="62"/>
      <c r="I571" s="62"/>
      <c r="J571" s="62"/>
      <c r="K571" s="62"/>
      <c r="L571" s="62"/>
    </row>
    <row r="572">
      <c r="B572" s="95"/>
      <c r="C572" s="95"/>
      <c r="D572" s="95"/>
      <c r="E572" s="62"/>
      <c r="F572" s="62"/>
      <c r="G572" s="62"/>
      <c r="H572" s="62"/>
      <c r="I572" s="62"/>
      <c r="J572" s="62"/>
      <c r="K572" s="62"/>
      <c r="L572" s="62"/>
    </row>
    <row r="573">
      <c r="B573" s="95"/>
      <c r="C573" s="95"/>
      <c r="D573" s="95"/>
      <c r="E573" s="62"/>
      <c r="F573" s="62"/>
      <c r="G573" s="62"/>
      <c r="H573" s="62"/>
      <c r="I573" s="62"/>
      <c r="J573" s="62"/>
      <c r="K573" s="62"/>
      <c r="L573" s="62"/>
    </row>
    <row r="574">
      <c r="B574" s="95"/>
      <c r="C574" s="95"/>
      <c r="D574" s="95"/>
      <c r="E574" s="62"/>
      <c r="F574" s="62"/>
      <c r="G574" s="62"/>
      <c r="H574" s="62"/>
      <c r="I574" s="62"/>
      <c r="J574" s="62"/>
      <c r="K574" s="62"/>
      <c r="L574" s="62"/>
    </row>
    <row r="575">
      <c r="B575" s="95"/>
      <c r="C575" s="95"/>
      <c r="D575" s="95"/>
      <c r="E575" s="62"/>
      <c r="F575" s="62"/>
      <c r="G575" s="62"/>
      <c r="H575" s="62"/>
      <c r="I575" s="62"/>
      <c r="J575" s="62"/>
      <c r="K575" s="62"/>
      <c r="L575" s="62"/>
    </row>
    <row r="576">
      <c r="B576" s="95"/>
      <c r="C576" s="95"/>
      <c r="D576" s="95"/>
      <c r="E576" s="62"/>
      <c r="F576" s="62"/>
      <c r="G576" s="62"/>
      <c r="H576" s="62"/>
      <c r="I576" s="62"/>
      <c r="J576" s="62"/>
      <c r="K576" s="62"/>
      <c r="L576" s="62"/>
    </row>
    <row r="577">
      <c r="B577" s="95"/>
      <c r="C577" s="95"/>
      <c r="D577" s="95"/>
      <c r="E577" s="62"/>
      <c r="F577" s="62"/>
      <c r="G577" s="62"/>
      <c r="H577" s="62"/>
      <c r="I577" s="62"/>
      <c r="J577" s="62"/>
      <c r="K577" s="62"/>
      <c r="L577" s="62"/>
    </row>
    <row r="578">
      <c r="B578" s="95"/>
      <c r="C578" s="95"/>
      <c r="D578" s="95"/>
      <c r="E578" s="62"/>
      <c r="F578" s="62"/>
      <c r="G578" s="62"/>
      <c r="H578" s="62"/>
      <c r="I578" s="62"/>
      <c r="J578" s="62"/>
      <c r="K578" s="62"/>
      <c r="L578" s="62"/>
    </row>
    <row r="579">
      <c r="B579" s="95"/>
      <c r="C579" s="95"/>
      <c r="D579" s="95"/>
      <c r="E579" s="62"/>
      <c r="F579" s="62"/>
      <c r="G579" s="62"/>
      <c r="H579" s="62"/>
      <c r="I579" s="62"/>
      <c r="J579" s="62"/>
      <c r="K579" s="62"/>
      <c r="L579" s="62"/>
    </row>
    <row r="580">
      <c r="B580" s="95"/>
      <c r="C580" s="95"/>
      <c r="D580" s="95"/>
      <c r="E580" s="62"/>
      <c r="F580" s="62"/>
      <c r="G580" s="62"/>
      <c r="H580" s="62"/>
      <c r="I580" s="62"/>
      <c r="J580" s="62"/>
      <c r="K580" s="62"/>
      <c r="L580" s="62"/>
    </row>
    <row r="581">
      <c r="B581" s="95"/>
      <c r="C581" s="95"/>
      <c r="D581" s="95"/>
      <c r="E581" s="62"/>
      <c r="F581" s="62"/>
      <c r="G581" s="62"/>
      <c r="H581" s="62"/>
      <c r="I581" s="62"/>
      <c r="J581" s="62"/>
      <c r="K581" s="62"/>
      <c r="L581" s="62"/>
    </row>
    <row r="582">
      <c r="B582" s="95"/>
      <c r="C582" s="95"/>
      <c r="D582" s="95"/>
      <c r="E582" s="62"/>
      <c r="F582" s="62"/>
      <c r="G582" s="62"/>
      <c r="H582" s="62"/>
      <c r="I582" s="62"/>
      <c r="J582" s="62"/>
      <c r="K582" s="62"/>
      <c r="L582" s="62"/>
    </row>
    <row r="583">
      <c r="B583" s="95"/>
      <c r="C583" s="95"/>
      <c r="D583" s="95"/>
      <c r="E583" s="62"/>
      <c r="F583" s="62"/>
      <c r="G583" s="62"/>
      <c r="H583" s="62"/>
      <c r="I583" s="62"/>
      <c r="J583" s="62"/>
      <c r="K583" s="62"/>
      <c r="L583" s="62"/>
    </row>
    <row r="584">
      <c r="B584" s="95"/>
      <c r="C584" s="95"/>
      <c r="D584" s="95"/>
      <c r="E584" s="62"/>
      <c r="F584" s="62"/>
      <c r="G584" s="62"/>
      <c r="H584" s="62"/>
      <c r="I584" s="62"/>
      <c r="J584" s="62"/>
      <c r="K584" s="62"/>
      <c r="L584" s="62"/>
    </row>
    <row r="585">
      <c r="B585" s="95"/>
      <c r="C585" s="95"/>
      <c r="D585" s="95"/>
      <c r="E585" s="62"/>
      <c r="F585" s="62"/>
      <c r="G585" s="62"/>
      <c r="H585" s="62"/>
      <c r="I585" s="62"/>
      <c r="J585" s="62"/>
      <c r="K585" s="62"/>
      <c r="L585" s="62"/>
    </row>
    <row r="586">
      <c r="B586" s="95"/>
      <c r="C586" s="95"/>
      <c r="D586" s="95"/>
      <c r="E586" s="62"/>
      <c r="F586" s="62"/>
      <c r="G586" s="62"/>
      <c r="H586" s="62"/>
      <c r="I586" s="62"/>
      <c r="J586" s="62"/>
      <c r="K586" s="62"/>
      <c r="L586" s="62"/>
    </row>
    <row r="587">
      <c r="B587" s="95"/>
      <c r="C587" s="95"/>
      <c r="D587" s="95"/>
      <c r="E587" s="62"/>
      <c r="F587" s="62"/>
      <c r="G587" s="62"/>
      <c r="H587" s="62"/>
      <c r="I587" s="62"/>
      <c r="J587" s="62"/>
      <c r="K587" s="62"/>
      <c r="L587" s="62"/>
    </row>
    <row r="588">
      <c r="B588" s="95"/>
      <c r="C588" s="95"/>
      <c r="D588" s="95"/>
      <c r="E588" s="62"/>
      <c r="F588" s="62"/>
      <c r="G588" s="62"/>
      <c r="H588" s="62"/>
      <c r="I588" s="62"/>
      <c r="J588" s="62"/>
      <c r="K588" s="62"/>
      <c r="L588" s="62"/>
    </row>
    <row r="589">
      <c r="B589" s="95"/>
      <c r="C589" s="95"/>
      <c r="D589" s="95"/>
      <c r="E589" s="62"/>
      <c r="F589" s="62"/>
      <c r="G589" s="62"/>
      <c r="H589" s="62"/>
      <c r="I589" s="62"/>
      <c r="J589" s="62"/>
      <c r="K589" s="62"/>
      <c r="L589" s="62"/>
    </row>
    <row r="590">
      <c r="B590" s="95"/>
      <c r="C590" s="95"/>
      <c r="D590" s="95"/>
      <c r="E590" s="62"/>
      <c r="F590" s="62"/>
      <c r="G590" s="62"/>
      <c r="H590" s="62"/>
      <c r="I590" s="62"/>
      <c r="J590" s="62"/>
      <c r="K590" s="62"/>
      <c r="L590" s="62"/>
    </row>
    <row r="591">
      <c r="B591" s="95"/>
      <c r="C591" s="95"/>
      <c r="D591" s="95"/>
      <c r="E591" s="62"/>
      <c r="F591" s="62"/>
      <c r="G591" s="62"/>
      <c r="H591" s="62"/>
      <c r="I591" s="62"/>
      <c r="J591" s="62"/>
      <c r="K591" s="62"/>
      <c r="L591" s="62"/>
    </row>
    <row r="592">
      <c r="B592" s="95"/>
      <c r="C592" s="95"/>
      <c r="D592" s="95"/>
      <c r="E592" s="62"/>
      <c r="F592" s="62"/>
      <c r="G592" s="62"/>
      <c r="H592" s="62"/>
      <c r="I592" s="62"/>
      <c r="J592" s="62"/>
      <c r="K592" s="62"/>
      <c r="L592" s="62"/>
    </row>
    <row r="593">
      <c r="B593" s="95"/>
      <c r="C593" s="95"/>
      <c r="D593" s="95"/>
      <c r="E593" s="62"/>
      <c r="F593" s="62"/>
      <c r="G593" s="62"/>
      <c r="H593" s="62"/>
      <c r="I593" s="62"/>
      <c r="J593" s="62"/>
      <c r="K593" s="62"/>
      <c r="L593" s="62"/>
    </row>
    <row r="594">
      <c r="B594" s="95"/>
      <c r="C594" s="95"/>
      <c r="D594" s="95"/>
      <c r="E594" s="62"/>
      <c r="F594" s="62"/>
      <c r="G594" s="62"/>
      <c r="H594" s="62"/>
      <c r="I594" s="62"/>
      <c r="J594" s="62"/>
      <c r="K594" s="62"/>
      <c r="L594" s="62"/>
    </row>
    <row r="595">
      <c r="B595" s="95"/>
      <c r="C595" s="95"/>
      <c r="D595" s="95"/>
      <c r="E595" s="62"/>
      <c r="F595" s="62"/>
      <c r="G595" s="62"/>
      <c r="H595" s="62"/>
      <c r="I595" s="62"/>
      <c r="J595" s="62"/>
      <c r="K595" s="62"/>
      <c r="L595" s="62"/>
    </row>
    <row r="596">
      <c r="B596" s="95"/>
      <c r="C596" s="95"/>
      <c r="D596" s="95"/>
      <c r="E596" s="62"/>
      <c r="F596" s="62"/>
      <c r="G596" s="62"/>
      <c r="H596" s="62"/>
      <c r="I596" s="62"/>
      <c r="J596" s="62"/>
      <c r="K596" s="62"/>
      <c r="L596" s="62"/>
    </row>
    <row r="597">
      <c r="B597" s="95"/>
      <c r="C597" s="95"/>
      <c r="D597" s="95"/>
      <c r="E597" s="62"/>
      <c r="F597" s="62"/>
      <c r="G597" s="62"/>
      <c r="H597" s="62"/>
      <c r="I597" s="62"/>
      <c r="J597" s="62"/>
      <c r="K597" s="62"/>
      <c r="L597" s="62"/>
    </row>
    <row r="598">
      <c r="B598" s="95"/>
      <c r="C598" s="95"/>
      <c r="D598" s="95"/>
      <c r="E598" s="62"/>
      <c r="F598" s="62"/>
      <c r="G598" s="62"/>
      <c r="H598" s="62"/>
      <c r="I598" s="62"/>
      <c r="J598" s="62"/>
      <c r="K598" s="62"/>
      <c r="L598" s="62"/>
    </row>
    <row r="599">
      <c r="B599" s="95"/>
      <c r="C599" s="95"/>
      <c r="D599" s="95"/>
      <c r="E599" s="62"/>
      <c r="F599" s="62"/>
      <c r="G599" s="62"/>
      <c r="H599" s="62"/>
      <c r="I599" s="62"/>
      <c r="J599" s="62"/>
      <c r="K599" s="62"/>
      <c r="L599" s="62"/>
    </row>
    <row r="600">
      <c r="B600" s="95"/>
      <c r="C600" s="95"/>
      <c r="D600" s="95"/>
      <c r="E600" s="62"/>
      <c r="F600" s="62"/>
      <c r="G600" s="62"/>
      <c r="H600" s="62"/>
      <c r="I600" s="62"/>
      <c r="J600" s="62"/>
      <c r="K600" s="62"/>
      <c r="L600" s="62"/>
    </row>
    <row r="601">
      <c r="B601" s="95"/>
      <c r="C601" s="95"/>
      <c r="D601" s="95"/>
      <c r="E601" s="62"/>
      <c r="F601" s="62"/>
      <c r="G601" s="62"/>
      <c r="H601" s="62"/>
      <c r="I601" s="62"/>
      <c r="J601" s="62"/>
      <c r="K601" s="62"/>
      <c r="L601" s="62"/>
    </row>
    <row r="602">
      <c r="B602" s="95"/>
      <c r="C602" s="95"/>
      <c r="D602" s="95"/>
      <c r="E602" s="62"/>
      <c r="F602" s="62"/>
      <c r="G602" s="62"/>
      <c r="H602" s="62"/>
      <c r="I602" s="62"/>
      <c r="J602" s="62"/>
      <c r="K602" s="62"/>
      <c r="L602" s="62"/>
    </row>
    <row r="603">
      <c r="B603" s="95"/>
      <c r="C603" s="95"/>
      <c r="D603" s="95"/>
      <c r="E603" s="62"/>
      <c r="F603" s="62"/>
      <c r="G603" s="62"/>
      <c r="H603" s="62"/>
      <c r="I603" s="62"/>
      <c r="J603" s="62"/>
      <c r="K603" s="62"/>
      <c r="L603" s="62"/>
    </row>
    <row r="604">
      <c r="B604" s="95"/>
      <c r="C604" s="95"/>
      <c r="D604" s="95"/>
      <c r="E604" s="62"/>
      <c r="F604" s="62"/>
      <c r="G604" s="62"/>
      <c r="H604" s="62"/>
      <c r="I604" s="62"/>
      <c r="J604" s="62"/>
      <c r="K604" s="62"/>
      <c r="L604" s="62"/>
    </row>
    <row r="605">
      <c r="B605" s="95"/>
      <c r="C605" s="95"/>
      <c r="D605" s="95"/>
      <c r="E605" s="62"/>
      <c r="F605" s="62"/>
      <c r="G605" s="62"/>
      <c r="H605" s="62"/>
      <c r="I605" s="62"/>
      <c r="J605" s="62"/>
      <c r="K605" s="62"/>
      <c r="L605" s="62"/>
    </row>
    <row r="606">
      <c r="B606" s="95"/>
      <c r="C606" s="95"/>
      <c r="D606" s="95"/>
      <c r="E606" s="62"/>
      <c r="F606" s="62"/>
      <c r="G606" s="62"/>
      <c r="H606" s="62"/>
      <c r="I606" s="62"/>
      <c r="J606" s="62"/>
      <c r="K606" s="62"/>
      <c r="L606" s="62"/>
    </row>
    <row r="607">
      <c r="B607" s="95"/>
      <c r="C607" s="95"/>
      <c r="D607" s="95"/>
      <c r="E607" s="62"/>
      <c r="F607" s="62"/>
      <c r="G607" s="62"/>
      <c r="H607" s="62"/>
      <c r="I607" s="62"/>
      <c r="J607" s="62"/>
      <c r="K607" s="62"/>
      <c r="L607" s="62"/>
    </row>
    <row r="608">
      <c r="B608" s="95"/>
      <c r="C608" s="95"/>
      <c r="D608" s="95"/>
      <c r="E608" s="62"/>
      <c r="F608" s="62"/>
      <c r="G608" s="62"/>
      <c r="H608" s="62"/>
      <c r="I608" s="62"/>
      <c r="J608" s="62"/>
      <c r="K608" s="62"/>
      <c r="L608" s="62"/>
    </row>
    <row r="609">
      <c r="B609" s="95"/>
      <c r="C609" s="95"/>
      <c r="D609" s="95"/>
      <c r="E609" s="62"/>
      <c r="F609" s="62"/>
      <c r="G609" s="62"/>
      <c r="H609" s="62"/>
      <c r="I609" s="62"/>
      <c r="J609" s="62"/>
      <c r="K609" s="62"/>
      <c r="L609" s="62"/>
    </row>
    <row r="610">
      <c r="B610" s="95"/>
      <c r="C610" s="95"/>
      <c r="D610" s="95"/>
      <c r="E610" s="62"/>
      <c r="F610" s="62"/>
      <c r="G610" s="62"/>
      <c r="H610" s="62"/>
      <c r="I610" s="62"/>
      <c r="J610" s="62"/>
      <c r="K610" s="62"/>
      <c r="L610" s="62"/>
    </row>
    <row r="611">
      <c r="B611" s="95"/>
      <c r="C611" s="95"/>
      <c r="D611" s="95"/>
      <c r="E611" s="62"/>
      <c r="F611" s="62"/>
      <c r="G611" s="62"/>
      <c r="H611" s="62"/>
      <c r="I611" s="62"/>
      <c r="J611" s="62"/>
      <c r="K611" s="62"/>
      <c r="L611" s="62"/>
    </row>
    <row r="612">
      <c r="B612" s="95"/>
      <c r="C612" s="95"/>
      <c r="D612" s="95"/>
      <c r="E612" s="62"/>
      <c r="F612" s="62"/>
      <c r="G612" s="62"/>
      <c r="H612" s="62"/>
      <c r="I612" s="62"/>
      <c r="J612" s="62"/>
      <c r="K612" s="62"/>
      <c r="L612" s="62"/>
    </row>
    <row r="613">
      <c r="B613" s="95"/>
      <c r="C613" s="95"/>
      <c r="D613" s="95"/>
      <c r="E613" s="62"/>
      <c r="F613" s="62"/>
      <c r="G613" s="62"/>
      <c r="H613" s="62"/>
      <c r="I613" s="62"/>
      <c r="J613" s="62"/>
      <c r="K613" s="62"/>
      <c r="L613" s="62"/>
    </row>
    <row r="614">
      <c r="B614" s="95"/>
      <c r="C614" s="95"/>
      <c r="D614" s="95"/>
      <c r="E614" s="62"/>
      <c r="F614" s="62"/>
      <c r="G614" s="62"/>
      <c r="H614" s="62"/>
      <c r="I614" s="62"/>
      <c r="J614" s="62"/>
      <c r="K614" s="62"/>
      <c r="L614" s="62"/>
    </row>
    <row r="615">
      <c r="B615" s="95"/>
      <c r="C615" s="95"/>
      <c r="D615" s="95"/>
      <c r="E615" s="62"/>
      <c r="F615" s="62"/>
      <c r="G615" s="62"/>
      <c r="H615" s="62"/>
      <c r="I615" s="62"/>
      <c r="J615" s="62"/>
      <c r="K615" s="62"/>
      <c r="L615" s="62"/>
    </row>
    <row r="616">
      <c r="B616" s="95"/>
      <c r="C616" s="95"/>
      <c r="D616" s="95"/>
      <c r="E616" s="62"/>
      <c r="F616" s="62"/>
      <c r="G616" s="62"/>
      <c r="H616" s="62"/>
      <c r="I616" s="62"/>
      <c r="J616" s="62"/>
      <c r="K616" s="62"/>
      <c r="L616" s="62"/>
    </row>
    <row r="617">
      <c r="B617" s="95"/>
      <c r="C617" s="95"/>
      <c r="D617" s="95"/>
      <c r="E617" s="62"/>
      <c r="F617" s="62"/>
      <c r="G617" s="62"/>
      <c r="H617" s="62"/>
      <c r="I617" s="62"/>
      <c r="J617" s="62"/>
      <c r="K617" s="62"/>
      <c r="L617" s="62"/>
    </row>
    <row r="618">
      <c r="B618" s="95"/>
      <c r="C618" s="95"/>
      <c r="D618" s="95"/>
      <c r="E618" s="62"/>
      <c r="F618" s="62"/>
      <c r="G618" s="62"/>
      <c r="H618" s="62"/>
      <c r="I618" s="62"/>
      <c r="J618" s="62"/>
      <c r="K618" s="62"/>
      <c r="L618" s="62"/>
    </row>
    <row r="619">
      <c r="B619" s="95"/>
      <c r="C619" s="95"/>
      <c r="D619" s="95"/>
      <c r="E619" s="62"/>
      <c r="F619" s="62"/>
      <c r="G619" s="62"/>
      <c r="H619" s="62"/>
      <c r="I619" s="62"/>
      <c r="J619" s="62"/>
      <c r="K619" s="62"/>
      <c r="L619" s="62"/>
    </row>
    <row r="620">
      <c r="B620" s="95"/>
      <c r="C620" s="95"/>
      <c r="D620" s="95"/>
      <c r="E620" s="62"/>
      <c r="F620" s="62"/>
      <c r="G620" s="62"/>
      <c r="H620" s="62"/>
      <c r="I620" s="62"/>
      <c r="J620" s="62"/>
      <c r="K620" s="62"/>
      <c r="L620" s="62"/>
    </row>
    <row r="621">
      <c r="B621" s="95"/>
      <c r="C621" s="95"/>
      <c r="D621" s="95"/>
      <c r="E621" s="62"/>
      <c r="F621" s="62"/>
      <c r="G621" s="62"/>
      <c r="H621" s="62"/>
      <c r="I621" s="62"/>
      <c r="J621" s="62"/>
      <c r="K621" s="62"/>
      <c r="L621" s="62"/>
    </row>
    <row r="622">
      <c r="B622" s="95"/>
      <c r="C622" s="95"/>
      <c r="D622" s="95"/>
      <c r="E622" s="62"/>
      <c r="F622" s="62"/>
      <c r="G622" s="62"/>
      <c r="H622" s="62"/>
      <c r="I622" s="62"/>
      <c r="J622" s="62"/>
      <c r="K622" s="62"/>
      <c r="L622" s="62"/>
    </row>
    <row r="623">
      <c r="B623" s="95"/>
      <c r="C623" s="95"/>
      <c r="D623" s="95"/>
      <c r="E623" s="62"/>
      <c r="F623" s="62"/>
      <c r="G623" s="62"/>
      <c r="H623" s="62"/>
      <c r="I623" s="62"/>
      <c r="J623" s="62"/>
      <c r="K623" s="62"/>
      <c r="L623" s="62"/>
    </row>
    <row r="624">
      <c r="B624" s="95"/>
      <c r="C624" s="95"/>
      <c r="D624" s="95"/>
      <c r="E624" s="62"/>
      <c r="F624" s="62"/>
      <c r="G624" s="62"/>
      <c r="H624" s="62"/>
      <c r="I624" s="62"/>
      <c r="J624" s="62"/>
      <c r="K624" s="62"/>
      <c r="L624" s="62"/>
    </row>
    <row r="625">
      <c r="B625" s="95"/>
      <c r="C625" s="95"/>
      <c r="D625" s="95"/>
      <c r="E625" s="62"/>
      <c r="F625" s="62"/>
      <c r="G625" s="62"/>
      <c r="H625" s="62"/>
      <c r="I625" s="62"/>
      <c r="J625" s="62"/>
      <c r="K625" s="62"/>
      <c r="L625" s="62"/>
    </row>
    <row r="626">
      <c r="B626" s="95"/>
      <c r="C626" s="95"/>
      <c r="D626" s="95"/>
      <c r="E626" s="62"/>
      <c r="F626" s="62"/>
      <c r="G626" s="62"/>
      <c r="H626" s="62"/>
      <c r="I626" s="62"/>
      <c r="J626" s="62"/>
      <c r="K626" s="62"/>
      <c r="L626" s="62"/>
    </row>
    <row r="627">
      <c r="B627" s="95"/>
      <c r="C627" s="95"/>
      <c r="D627" s="95"/>
      <c r="E627" s="62"/>
      <c r="F627" s="62"/>
      <c r="G627" s="62"/>
      <c r="H627" s="62"/>
      <c r="I627" s="62"/>
      <c r="J627" s="62"/>
      <c r="K627" s="62"/>
      <c r="L627" s="62"/>
    </row>
    <row r="628">
      <c r="B628" s="95"/>
      <c r="C628" s="95"/>
      <c r="D628" s="95"/>
      <c r="E628" s="62"/>
      <c r="F628" s="62"/>
      <c r="G628" s="62"/>
      <c r="H628" s="62"/>
      <c r="I628" s="62"/>
      <c r="J628" s="62"/>
      <c r="K628" s="62"/>
      <c r="L628" s="62"/>
    </row>
    <row r="629">
      <c r="B629" s="95"/>
      <c r="C629" s="95"/>
      <c r="D629" s="95"/>
      <c r="E629" s="62"/>
      <c r="F629" s="62"/>
      <c r="G629" s="62"/>
      <c r="H629" s="62"/>
      <c r="I629" s="62"/>
      <c r="J629" s="62"/>
      <c r="K629" s="62"/>
      <c r="L629" s="62"/>
    </row>
    <row r="630">
      <c r="B630" s="95"/>
      <c r="C630" s="95"/>
      <c r="D630" s="95"/>
      <c r="E630" s="62"/>
      <c r="F630" s="62"/>
      <c r="G630" s="62"/>
      <c r="H630" s="62"/>
      <c r="I630" s="62"/>
      <c r="J630" s="62"/>
      <c r="K630" s="62"/>
      <c r="L630" s="62"/>
    </row>
    <row r="631">
      <c r="B631" s="95"/>
      <c r="C631" s="95"/>
      <c r="D631" s="95"/>
      <c r="E631" s="62"/>
      <c r="F631" s="62"/>
      <c r="G631" s="62"/>
      <c r="H631" s="62"/>
      <c r="I631" s="62"/>
      <c r="J631" s="62"/>
      <c r="K631" s="62"/>
      <c r="L631" s="62"/>
    </row>
    <row r="632">
      <c r="B632" s="95"/>
      <c r="C632" s="95"/>
      <c r="D632" s="95"/>
      <c r="E632" s="62"/>
      <c r="F632" s="62"/>
      <c r="G632" s="62"/>
      <c r="H632" s="62"/>
      <c r="I632" s="62"/>
      <c r="J632" s="62"/>
      <c r="K632" s="62"/>
      <c r="L632" s="62"/>
    </row>
    <row r="633">
      <c r="B633" s="95"/>
      <c r="C633" s="95"/>
      <c r="D633" s="95"/>
      <c r="E633" s="62"/>
      <c r="F633" s="62"/>
      <c r="G633" s="62"/>
      <c r="H633" s="62"/>
      <c r="I633" s="62"/>
      <c r="J633" s="62"/>
      <c r="K633" s="62"/>
      <c r="L633" s="62"/>
    </row>
    <row r="634">
      <c r="B634" s="95"/>
      <c r="C634" s="95"/>
      <c r="D634" s="95"/>
      <c r="E634" s="62"/>
      <c r="F634" s="62"/>
      <c r="G634" s="62"/>
      <c r="H634" s="62"/>
      <c r="I634" s="62"/>
      <c r="J634" s="62"/>
      <c r="K634" s="62"/>
      <c r="L634" s="62"/>
    </row>
    <row r="635">
      <c r="B635" s="95"/>
      <c r="C635" s="95"/>
      <c r="D635" s="95"/>
      <c r="E635" s="62"/>
      <c r="F635" s="62"/>
      <c r="G635" s="62"/>
      <c r="H635" s="62"/>
      <c r="I635" s="62"/>
      <c r="J635" s="62"/>
      <c r="K635" s="62"/>
      <c r="L635" s="62"/>
    </row>
    <row r="636">
      <c r="B636" s="95"/>
      <c r="C636" s="95"/>
      <c r="D636" s="95"/>
      <c r="E636" s="62"/>
      <c r="F636" s="62"/>
      <c r="G636" s="62"/>
      <c r="H636" s="62"/>
      <c r="I636" s="62"/>
      <c r="J636" s="62"/>
      <c r="K636" s="62"/>
      <c r="L636" s="62"/>
    </row>
    <row r="637">
      <c r="B637" s="95"/>
      <c r="C637" s="95"/>
      <c r="D637" s="95"/>
      <c r="E637" s="62"/>
      <c r="F637" s="62"/>
      <c r="G637" s="62"/>
      <c r="H637" s="62"/>
      <c r="I637" s="62"/>
      <c r="J637" s="62"/>
      <c r="K637" s="62"/>
      <c r="L637" s="62"/>
    </row>
    <row r="638">
      <c r="B638" s="95"/>
      <c r="C638" s="95"/>
      <c r="D638" s="95"/>
      <c r="E638" s="62"/>
      <c r="F638" s="62"/>
      <c r="G638" s="62"/>
      <c r="H638" s="62"/>
      <c r="I638" s="62"/>
      <c r="J638" s="62"/>
      <c r="K638" s="62"/>
      <c r="L638" s="62"/>
    </row>
    <row r="639">
      <c r="B639" s="95"/>
      <c r="C639" s="95"/>
      <c r="D639" s="95"/>
      <c r="E639" s="62"/>
      <c r="F639" s="62"/>
      <c r="G639" s="62"/>
      <c r="H639" s="62"/>
      <c r="I639" s="62"/>
      <c r="J639" s="62"/>
      <c r="K639" s="62"/>
      <c r="L639" s="62"/>
    </row>
    <row r="640">
      <c r="B640" s="95"/>
      <c r="C640" s="95"/>
      <c r="D640" s="95"/>
      <c r="E640" s="62"/>
      <c r="F640" s="62"/>
      <c r="G640" s="62"/>
      <c r="H640" s="62"/>
      <c r="I640" s="62"/>
      <c r="J640" s="62"/>
      <c r="K640" s="62"/>
      <c r="L640" s="62"/>
    </row>
    <row r="641">
      <c r="B641" s="95"/>
      <c r="C641" s="95"/>
      <c r="D641" s="95"/>
      <c r="E641" s="62"/>
      <c r="F641" s="62"/>
      <c r="G641" s="62"/>
      <c r="H641" s="62"/>
      <c r="I641" s="62"/>
      <c r="J641" s="62"/>
      <c r="K641" s="62"/>
      <c r="L641" s="62"/>
    </row>
    <row r="642">
      <c r="B642" s="95"/>
      <c r="C642" s="95"/>
      <c r="D642" s="95"/>
      <c r="E642" s="62"/>
      <c r="F642" s="62"/>
      <c r="G642" s="62"/>
      <c r="H642" s="62"/>
      <c r="I642" s="62"/>
      <c r="J642" s="62"/>
      <c r="K642" s="62"/>
      <c r="L642" s="62"/>
    </row>
    <row r="643">
      <c r="B643" s="95"/>
      <c r="C643" s="95"/>
      <c r="D643" s="95"/>
      <c r="E643" s="62"/>
      <c r="F643" s="62"/>
      <c r="G643" s="62"/>
      <c r="H643" s="62"/>
      <c r="I643" s="62"/>
      <c r="J643" s="62"/>
      <c r="K643" s="62"/>
      <c r="L643" s="62"/>
    </row>
    <row r="644">
      <c r="B644" s="95"/>
      <c r="C644" s="95"/>
      <c r="D644" s="95"/>
      <c r="E644" s="62"/>
      <c r="F644" s="62"/>
      <c r="G644" s="62"/>
      <c r="H644" s="62"/>
      <c r="I644" s="62"/>
      <c r="J644" s="62"/>
      <c r="K644" s="62"/>
      <c r="L644" s="62"/>
    </row>
    <row r="645">
      <c r="B645" s="95"/>
      <c r="C645" s="95"/>
      <c r="D645" s="95"/>
      <c r="E645" s="62"/>
      <c r="F645" s="62"/>
      <c r="G645" s="62"/>
      <c r="H645" s="62"/>
      <c r="I645" s="62"/>
      <c r="J645" s="62"/>
      <c r="K645" s="62"/>
      <c r="L645" s="62"/>
    </row>
    <row r="646">
      <c r="B646" s="95"/>
      <c r="C646" s="95"/>
      <c r="D646" s="95"/>
      <c r="E646" s="62"/>
      <c r="F646" s="62"/>
      <c r="G646" s="62"/>
      <c r="H646" s="62"/>
      <c r="I646" s="62"/>
      <c r="J646" s="62"/>
      <c r="K646" s="62"/>
      <c r="L646" s="62"/>
    </row>
    <row r="647">
      <c r="B647" s="95"/>
      <c r="C647" s="95"/>
      <c r="D647" s="95"/>
      <c r="E647" s="62"/>
      <c r="F647" s="62"/>
      <c r="G647" s="62"/>
      <c r="H647" s="62"/>
      <c r="I647" s="62"/>
      <c r="J647" s="62"/>
      <c r="K647" s="62"/>
      <c r="L647" s="62"/>
    </row>
    <row r="648">
      <c r="B648" s="95"/>
      <c r="C648" s="95"/>
      <c r="D648" s="95"/>
      <c r="E648" s="62"/>
      <c r="F648" s="62"/>
      <c r="G648" s="62"/>
      <c r="H648" s="62"/>
      <c r="I648" s="62"/>
      <c r="J648" s="62"/>
      <c r="K648" s="62"/>
      <c r="L648" s="62"/>
    </row>
    <row r="649">
      <c r="B649" s="95"/>
      <c r="C649" s="95"/>
      <c r="D649" s="95"/>
      <c r="E649" s="62"/>
      <c r="F649" s="62"/>
      <c r="G649" s="62"/>
      <c r="H649" s="62"/>
      <c r="I649" s="62"/>
      <c r="J649" s="62"/>
      <c r="K649" s="62"/>
      <c r="L649" s="62"/>
    </row>
    <row r="650">
      <c r="B650" s="95"/>
      <c r="C650" s="95"/>
      <c r="D650" s="95"/>
      <c r="E650" s="62"/>
      <c r="F650" s="62"/>
      <c r="G650" s="62"/>
      <c r="H650" s="62"/>
      <c r="I650" s="62"/>
      <c r="J650" s="62"/>
      <c r="K650" s="62"/>
      <c r="L650" s="62"/>
    </row>
    <row r="651">
      <c r="B651" s="95"/>
      <c r="C651" s="95"/>
      <c r="D651" s="95"/>
      <c r="E651" s="62"/>
      <c r="F651" s="62"/>
      <c r="G651" s="62"/>
      <c r="H651" s="62"/>
      <c r="I651" s="62"/>
      <c r="J651" s="62"/>
      <c r="K651" s="62"/>
      <c r="L651" s="62"/>
    </row>
    <row r="652">
      <c r="B652" s="95"/>
      <c r="C652" s="95"/>
      <c r="D652" s="95"/>
      <c r="E652" s="62"/>
      <c r="F652" s="62"/>
      <c r="G652" s="62"/>
      <c r="H652" s="62"/>
      <c r="I652" s="62"/>
      <c r="J652" s="62"/>
      <c r="K652" s="62"/>
      <c r="L652" s="62"/>
    </row>
    <row r="653">
      <c r="B653" s="95"/>
      <c r="C653" s="95"/>
      <c r="D653" s="95"/>
      <c r="E653" s="62"/>
      <c r="F653" s="62"/>
      <c r="G653" s="62"/>
      <c r="H653" s="62"/>
      <c r="I653" s="62"/>
      <c r="J653" s="62"/>
      <c r="K653" s="62"/>
      <c r="L653" s="62"/>
    </row>
    <row r="654">
      <c r="B654" s="95"/>
      <c r="C654" s="95"/>
      <c r="D654" s="95"/>
      <c r="E654" s="62"/>
      <c r="F654" s="62"/>
      <c r="G654" s="62"/>
      <c r="H654" s="62"/>
      <c r="I654" s="62"/>
      <c r="J654" s="62"/>
      <c r="K654" s="62"/>
      <c r="L654" s="62"/>
    </row>
    <row r="655">
      <c r="B655" s="95"/>
      <c r="C655" s="95"/>
      <c r="D655" s="95"/>
      <c r="E655" s="62"/>
      <c r="F655" s="62"/>
      <c r="G655" s="62"/>
      <c r="H655" s="62"/>
      <c r="I655" s="62"/>
      <c r="J655" s="62"/>
      <c r="K655" s="62"/>
      <c r="L655" s="62"/>
    </row>
    <row r="656">
      <c r="B656" s="95"/>
      <c r="C656" s="95"/>
      <c r="D656" s="95"/>
      <c r="E656" s="62"/>
      <c r="F656" s="62"/>
      <c r="G656" s="62"/>
      <c r="H656" s="62"/>
      <c r="I656" s="62"/>
      <c r="J656" s="62"/>
      <c r="K656" s="62"/>
      <c r="L656" s="62"/>
    </row>
    <row r="657">
      <c r="B657" s="95"/>
      <c r="C657" s="95"/>
      <c r="D657" s="95"/>
      <c r="E657" s="62"/>
      <c r="F657" s="62"/>
      <c r="G657" s="62"/>
      <c r="H657" s="62"/>
      <c r="I657" s="62"/>
      <c r="J657" s="62"/>
      <c r="K657" s="62"/>
      <c r="L657" s="62"/>
    </row>
    <row r="658">
      <c r="B658" s="95"/>
      <c r="C658" s="95"/>
      <c r="D658" s="95"/>
      <c r="E658" s="62"/>
      <c r="F658" s="62"/>
      <c r="G658" s="62"/>
      <c r="H658" s="62"/>
      <c r="I658" s="62"/>
      <c r="J658" s="62"/>
      <c r="K658" s="62"/>
      <c r="L658" s="62"/>
    </row>
    <row r="659">
      <c r="B659" s="95"/>
      <c r="C659" s="95"/>
      <c r="D659" s="95"/>
      <c r="E659" s="62"/>
      <c r="F659" s="62"/>
      <c r="G659" s="62"/>
      <c r="H659" s="62"/>
      <c r="I659" s="62"/>
      <c r="J659" s="62"/>
      <c r="K659" s="62"/>
      <c r="L659" s="62"/>
    </row>
    <row r="660">
      <c r="B660" s="95"/>
      <c r="C660" s="95"/>
      <c r="D660" s="95"/>
      <c r="E660" s="62"/>
      <c r="F660" s="62"/>
      <c r="G660" s="62"/>
      <c r="H660" s="62"/>
      <c r="I660" s="62"/>
      <c r="J660" s="62"/>
      <c r="K660" s="62"/>
      <c r="L660" s="62"/>
    </row>
    <row r="661">
      <c r="B661" s="95"/>
      <c r="C661" s="95"/>
      <c r="D661" s="95"/>
      <c r="E661" s="62"/>
      <c r="F661" s="62"/>
      <c r="G661" s="62"/>
      <c r="H661" s="62"/>
      <c r="I661" s="62"/>
      <c r="J661" s="62"/>
      <c r="K661" s="62"/>
      <c r="L661" s="62"/>
    </row>
    <row r="662">
      <c r="B662" s="95"/>
      <c r="C662" s="95"/>
      <c r="D662" s="95"/>
      <c r="E662" s="62"/>
      <c r="F662" s="62"/>
      <c r="G662" s="62"/>
      <c r="H662" s="62"/>
      <c r="I662" s="62"/>
      <c r="J662" s="62"/>
      <c r="K662" s="62"/>
      <c r="L662" s="62"/>
    </row>
    <row r="663">
      <c r="B663" s="95"/>
      <c r="C663" s="95"/>
      <c r="D663" s="95"/>
      <c r="E663" s="62"/>
      <c r="F663" s="62"/>
      <c r="G663" s="62"/>
      <c r="H663" s="62"/>
      <c r="I663" s="62"/>
      <c r="J663" s="62"/>
      <c r="K663" s="62"/>
      <c r="L663" s="62"/>
    </row>
    <row r="664">
      <c r="B664" s="95"/>
      <c r="C664" s="95"/>
      <c r="D664" s="95"/>
      <c r="E664" s="62"/>
      <c r="F664" s="62"/>
      <c r="G664" s="62"/>
      <c r="H664" s="62"/>
      <c r="I664" s="62"/>
      <c r="J664" s="62"/>
      <c r="K664" s="62"/>
      <c r="L664" s="62"/>
    </row>
    <row r="665">
      <c r="B665" s="95"/>
      <c r="C665" s="95"/>
      <c r="D665" s="95"/>
      <c r="E665" s="62"/>
      <c r="F665" s="62"/>
      <c r="G665" s="62"/>
      <c r="H665" s="62"/>
      <c r="I665" s="62"/>
      <c r="J665" s="62"/>
      <c r="K665" s="62"/>
      <c r="L665" s="62"/>
    </row>
    <row r="666">
      <c r="B666" s="95"/>
      <c r="C666" s="95"/>
      <c r="D666" s="95"/>
      <c r="E666" s="62"/>
      <c r="F666" s="62"/>
      <c r="G666" s="62"/>
      <c r="H666" s="62"/>
      <c r="I666" s="62"/>
      <c r="J666" s="62"/>
      <c r="K666" s="62"/>
      <c r="L666" s="62"/>
    </row>
    <row r="667">
      <c r="B667" s="95"/>
      <c r="C667" s="95"/>
      <c r="D667" s="95"/>
      <c r="E667" s="62"/>
      <c r="F667" s="62"/>
      <c r="G667" s="62"/>
      <c r="H667" s="62"/>
      <c r="I667" s="62"/>
      <c r="J667" s="62"/>
      <c r="K667" s="62"/>
      <c r="L667" s="62"/>
    </row>
    <row r="668">
      <c r="B668" s="95"/>
      <c r="C668" s="95"/>
      <c r="D668" s="95"/>
      <c r="E668" s="62"/>
      <c r="F668" s="62"/>
      <c r="G668" s="62"/>
      <c r="H668" s="62"/>
      <c r="I668" s="62"/>
      <c r="J668" s="62"/>
      <c r="K668" s="62"/>
      <c r="L668" s="62"/>
    </row>
    <row r="669">
      <c r="B669" s="95"/>
      <c r="C669" s="95"/>
      <c r="D669" s="95"/>
      <c r="E669" s="62"/>
      <c r="F669" s="62"/>
      <c r="G669" s="62"/>
      <c r="H669" s="62"/>
      <c r="I669" s="62"/>
      <c r="J669" s="62"/>
      <c r="K669" s="62"/>
      <c r="L669" s="62"/>
    </row>
    <row r="670">
      <c r="B670" s="95"/>
      <c r="C670" s="95"/>
      <c r="D670" s="95"/>
      <c r="E670" s="62"/>
      <c r="F670" s="62"/>
      <c r="G670" s="62"/>
      <c r="H670" s="62"/>
      <c r="I670" s="62"/>
      <c r="J670" s="62"/>
      <c r="K670" s="62"/>
      <c r="L670" s="62"/>
    </row>
    <row r="671">
      <c r="B671" s="95"/>
      <c r="C671" s="95"/>
      <c r="D671" s="95"/>
      <c r="E671" s="62"/>
      <c r="F671" s="62"/>
      <c r="G671" s="62"/>
      <c r="H671" s="62"/>
      <c r="I671" s="62"/>
      <c r="J671" s="62"/>
      <c r="K671" s="62"/>
      <c r="L671" s="62"/>
    </row>
    <row r="672">
      <c r="B672" s="95"/>
      <c r="C672" s="95"/>
      <c r="D672" s="95"/>
      <c r="E672" s="62"/>
      <c r="F672" s="62"/>
      <c r="G672" s="62"/>
      <c r="H672" s="62"/>
      <c r="I672" s="62"/>
      <c r="J672" s="62"/>
      <c r="K672" s="62"/>
      <c r="L672" s="62"/>
    </row>
    <row r="673">
      <c r="B673" s="95"/>
      <c r="C673" s="95"/>
      <c r="D673" s="95"/>
      <c r="E673" s="62"/>
      <c r="F673" s="62"/>
      <c r="G673" s="62"/>
      <c r="H673" s="62"/>
      <c r="I673" s="62"/>
      <c r="J673" s="62"/>
      <c r="K673" s="62"/>
      <c r="L673" s="62"/>
    </row>
    <row r="674">
      <c r="B674" s="95"/>
      <c r="C674" s="95"/>
      <c r="D674" s="95"/>
      <c r="E674" s="62"/>
      <c r="F674" s="62"/>
      <c r="G674" s="62"/>
      <c r="H674" s="62"/>
      <c r="I674" s="62"/>
      <c r="J674" s="62"/>
      <c r="K674" s="62"/>
      <c r="L674" s="62"/>
    </row>
    <row r="675">
      <c r="B675" s="95"/>
      <c r="C675" s="95"/>
      <c r="D675" s="95"/>
      <c r="E675" s="62"/>
      <c r="F675" s="62"/>
      <c r="G675" s="62"/>
      <c r="H675" s="62"/>
      <c r="I675" s="62"/>
      <c r="J675" s="62"/>
      <c r="K675" s="62"/>
      <c r="L675" s="62"/>
    </row>
    <row r="676">
      <c r="B676" s="95"/>
      <c r="C676" s="95"/>
      <c r="D676" s="95"/>
      <c r="E676" s="62"/>
      <c r="F676" s="62"/>
      <c r="G676" s="62"/>
      <c r="H676" s="62"/>
      <c r="I676" s="62"/>
      <c r="J676" s="62"/>
      <c r="K676" s="62"/>
      <c r="L676" s="62"/>
    </row>
    <row r="677">
      <c r="B677" s="95"/>
      <c r="C677" s="95"/>
      <c r="D677" s="95"/>
      <c r="E677" s="62"/>
      <c r="F677" s="62"/>
      <c r="G677" s="62"/>
      <c r="H677" s="62"/>
      <c r="I677" s="62"/>
      <c r="J677" s="62"/>
      <c r="K677" s="62"/>
      <c r="L677" s="62"/>
    </row>
    <row r="678">
      <c r="B678" s="95"/>
      <c r="C678" s="95"/>
      <c r="D678" s="95"/>
      <c r="E678" s="62"/>
      <c r="F678" s="62"/>
      <c r="G678" s="62"/>
      <c r="H678" s="62"/>
      <c r="I678" s="62"/>
      <c r="J678" s="62"/>
      <c r="K678" s="62"/>
      <c r="L678" s="62"/>
    </row>
    <row r="679">
      <c r="B679" s="95"/>
      <c r="C679" s="95"/>
      <c r="D679" s="95"/>
      <c r="E679" s="62"/>
      <c r="F679" s="62"/>
      <c r="G679" s="62"/>
      <c r="H679" s="62"/>
      <c r="I679" s="62"/>
      <c r="J679" s="62"/>
      <c r="K679" s="62"/>
      <c r="L679" s="62"/>
    </row>
    <row r="680">
      <c r="B680" s="95"/>
      <c r="C680" s="95"/>
      <c r="D680" s="95"/>
      <c r="E680" s="62"/>
      <c r="F680" s="62"/>
      <c r="G680" s="62"/>
      <c r="H680" s="62"/>
      <c r="I680" s="62"/>
      <c r="J680" s="62"/>
      <c r="K680" s="62"/>
      <c r="L680" s="62"/>
    </row>
    <row r="681">
      <c r="B681" s="95"/>
      <c r="C681" s="95"/>
      <c r="D681" s="95"/>
      <c r="E681" s="62"/>
      <c r="F681" s="62"/>
      <c r="G681" s="62"/>
      <c r="H681" s="62"/>
      <c r="I681" s="62"/>
      <c r="J681" s="62"/>
      <c r="K681" s="62"/>
      <c r="L681" s="62"/>
    </row>
    <row r="682">
      <c r="B682" s="95"/>
      <c r="C682" s="95"/>
      <c r="D682" s="95"/>
      <c r="E682" s="62"/>
      <c r="F682" s="62"/>
      <c r="G682" s="62"/>
      <c r="H682" s="62"/>
      <c r="I682" s="62"/>
      <c r="J682" s="62"/>
      <c r="K682" s="62"/>
      <c r="L682" s="62"/>
    </row>
    <row r="683">
      <c r="B683" s="95"/>
      <c r="C683" s="95"/>
      <c r="D683" s="95"/>
      <c r="E683" s="62"/>
      <c r="F683" s="62"/>
      <c r="G683" s="62"/>
      <c r="H683" s="62"/>
      <c r="I683" s="62"/>
      <c r="J683" s="62"/>
      <c r="K683" s="62"/>
      <c r="L683" s="62"/>
    </row>
    <row r="684">
      <c r="B684" s="95"/>
      <c r="C684" s="95"/>
      <c r="D684" s="95"/>
      <c r="E684" s="62"/>
      <c r="F684" s="62"/>
      <c r="G684" s="62"/>
      <c r="H684" s="62"/>
      <c r="I684" s="62"/>
      <c r="J684" s="62"/>
      <c r="K684" s="62"/>
      <c r="L684" s="62"/>
    </row>
    <row r="685">
      <c r="B685" s="95"/>
      <c r="C685" s="95"/>
      <c r="D685" s="95"/>
      <c r="E685" s="62"/>
      <c r="F685" s="62"/>
      <c r="G685" s="62"/>
      <c r="H685" s="62"/>
      <c r="I685" s="62"/>
      <c r="J685" s="62"/>
      <c r="K685" s="62"/>
      <c r="L685" s="62"/>
    </row>
    <row r="686">
      <c r="B686" s="95"/>
      <c r="C686" s="95"/>
      <c r="D686" s="95"/>
      <c r="E686" s="62"/>
      <c r="F686" s="62"/>
      <c r="G686" s="62"/>
      <c r="H686" s="62"/>
      <c r="I686" s="62"/>
      <c r="J686" s="62"/>
      <c r="K686" s="62"/>
      <c r="L686" s="62"/>
    </row>
    <row r="687">
      <c r="B687" s="95"/>
      <c r="C687" s="95"/>
      <c r="D687" s="95"/>
      <c r="E687" s="62"/>
      <c r="F687" s="62"/>
      <c r="G687" s="62"/>
      <c r="H687" s="62"/>
      <c r="I687" s="62"/>
      <c r="J687" s="62"/>
      <c r="K687" s="62"/>
      <c r="L687" s="62"/>
    </row>
    <row r="688">
      <c r="B688" s="95"/>
      <c r="C688" s="95"/>
      <c r="D688" s="95"/>
      <c r="E688" s="62"/>
      <c r="F688" s="62"/>
      <c r="G688" s="62"/>
      <c r="H688" s="62"/>
      <c r="I688" s="62"/>
      <c r="J688" s="62"/>
      <c r="K688" s="62"/>
      <c r="L688" s="62"/>
    </row>
    <row r="689">
      <c r="B689" s="95"/>
      <c r="C689" s="95"/>
      <c r="D689" s="95"/>
      <c r="E689" s="62"/>
      <c r="F689" s="62"/>
      <c r="G689" s="62"/>
      <c r="H689" s="62"/>
      <c r="I689" s="62"/>
      <c r="J689" s="62"/>
      <c r="K689" s="62"/>
      <c r="L689" s="62"/>
    </row>
    <row r="690">
      <c r="B690" s="95"/>
      <c r="C690" s="95"/>
      <c r="D690" s="95"/>
      <c r="E690" s="62"/>
      <c r="F690" s="62"/>
      <c r="G690" s="62"/>
      <c r="H690" s="62"/>
      <c r="I690" s="62"/>
      <c r="J690" s="62"/>
      <c r="K690" s="62"/>
      <c r="L690" s="62"/>
    </row>
    <row r="691">
      <c r="B691" s="95"/>
      <c r="C691" s="95"/>
      <c r="D691" s="95"/>
      <c r="E691" s="62"/>
      <c r="F691" s="62"/>
      <c r="G691" s="62"/>
      <c r="H691" s="62"/>
      <c r="I691" s="62"/>
      <c r="J691" s="62"/>
      <c r="K691" s="62"/>
      <c r="L691" s="62"/>
    </row>
    <row r="692">
      <c r="B692" s="95"/>
      <c r="C692" s="95"/>
      <c r="D692" s="95"/>
      <c r="E692" s="62"/>
      <c r="F692" s="62"/>
      <c r="G692" s="62"/>
      <c r="H692" s="62"/>
      <c r="I692" s="62"/>
      <c r="J692" s="62"/>
      <c r="K692" s="62"/>
      <c r="L692" s="62"/>
    </row>
    <row r="693">
      <c r="B693" s="95"/>
      <c r="C693" s="95"/>
      <c r="D693" s="95"/>
      <c r="E693" s="62"/>
      <c r="F693" s="62"/>
      <c r="G693" s="62"/>
      <c r="H693" s="62"/>
      <c r="I693" s="62"/>
      <c r="J693" s="62"/>
      <c r="K693" s="62"/>
      <c r="L693" s="62"/>
    </row>
    <row r="694">
      <c r="B694" s="95"/>
      <c r="C694" s="95"/>
      <c r="D694" s="95"/>
      <c r="E694" s="62"/>
      <c r="F694" s="62"/>
      <c r="G694" s="62"/>
      <c r="H694" s="62"/>
      <c r="I694" s="62"/>
      <c r="J694" s="62"/>
      <c r="K694" s="62"/>
      <c r="L694" s="62"/>
    </row>
    <row r="695">
      <c r="B695" s="95"/>
      <c r="C695" s="95"/>
      <c r="D695" s="95"/>
      <c r="E695" s="62"/>
      <c r="F695" s="62"/>
      <c r="G695" s="62"/>
      <c r="H695" s="62"/>
      <c r="I695" s="62"/>
      <c r="J695" s="62"/>
      <c r="K695" s="62"/>
      <c r="L695" s="62"/>
    </row>
    <row r="696">
      <c r="B696" s="95"/>
      <c r="C696" s="95"/>
      <c r="D696" s="95"/>
      <c r="E696" s="62"/>
      <c r="F696" s="62"/>
      <c r="G696" s="62"/>
      <c r="H696" s="62"/>
      <c r="I696" s="62"/>
      <c r="J696" s="62"/>
      <c r="K696" s="62"/>
      <c r="L696" s="62"/>
    </row>
    <row r="697">
      <c r="B697" s="95"/>
      <c r="C697" s="95"/>
      <c r="D697" s="95"/>
      <c r="E697" s="62"/>
      <c r="F697" s="62"/>
      <c r="G697" s="62"/>
      <c r="H697" s="62"/>
      <c r="I697" s="62"/>
      <c r="J697" s="62"/>
      <c r="K697" s="62"/>
      <c r="L697" s="62"/>
    </row>
    <row r="698">
      <c r="B698" s="95"/>
      <c r="C698" s="95"/>
      <c r="D698" s="95"/>
      <c r="E698" s="62"/>
      <c r="F698" s="62"/>
      <c r="G698" s="62"/>
      <c r="H698" s="62"/>
      <c r="I698" s="62"/>
      <c r="J698" s="62"/>
      <c r="K698" s="62"/>
      <c r="L698" s="62"/>
    </row>
    <row r="699">
      <c r="B699" s="95"/>
      <c r="C699" s="95"/>
      <c r="D699" s="95"/>
      <c r="E699" s="62"/>
      <c r="F699" s="62"/>
      <c r="G699" s="62"/>
      <c r="H699" s="62"/>
      <c r="I699" s="62"/>
      <c r="J699" s="62"/>
      <c r="K699" s="62"/>
      <c r="L699" s="62"/>
    </row>
    <row r="700">
      <c r="B700" s="95"/>
      <c r="C700" s="95"/>
      <c r="D700" s="95"/>
      <c r="E700" s="62"/>
      <c r="F700" s="62"/>
      <c r="G700" s="62"/>
      <c r="H700" s="62"/>
      <c r="I700" s="62"/>
      <c r="J700" s="62"/>
      <c r="K700" s="62"/>
      <c r="L700" s="62"/>
    </row>
    <row r="701">
      <c r="B701" s="95"/>
      <c r="C701" s="95"/>
      <c r="D701" s="95"/>
      <c r="E701" s="62"/>
      <c r="F701" s="62"/>
      <c r="G701" s="62"/>
      <c r="H701" s="62"/>
      <c r="I701" s="62"/>
      <c r="J701" s="62"/>
      <c r="K701" s="62"/>
      <c r="L701" s="62"/>
    </row>
    <row r="702">
      <c r="B702" s="95"/>
      <c r="C702" s="95"/>
      <c r="D702" s="95"/>
      <c r="E702" s="62"/>
      <c r="F702" s="62"/>
      <c r="G702" s="62"/>
      <c r="H702" s="62"/>
      <c r="I702" s="62"/>
      <c r="J702" s="62"/>
      <c r="K702" s="62"/>
      <c r="L702" s="62"/>
    </row>
    <row r="703">
      <c r="B703" s="95"/>
      <c r="C703" s="95"/>
      <c r="D703" s="95"/>
      <c r="E703" s="62"/>
      <c r="F703" s="62"/>
      <c r="G703" s="62"/>
      <c r="H703" s="62"/>
      <c r="I703" s="62"/>
      <c r="J703" s="62"/>
      <c r="K703" s="62"/>
      <c r="L703" s="62"/>
    </row>
    <row r="704">
      <c r="B704" s="95"/>
      <c r="C704" s="95"/>
      <c r="D704" s="95"/>
      <c r="E704" s="62"/>
      <c r="F704" s="62"/>
      <c r="G704" s="62"/>
      <c r="H704" s="62"/>
      <c r="I704" s="62"/>
      <c r="J704" s="62"/>
      <c r="K704" s="62"/>
      <c r="L704" s="62"/>
    </row>
    <row r="705">
      <c r="B705" s="95"/>
      <c r="C705" s="95"/>
      <c r="D705" s="95"/>
      <c r="E705" s="62"/>
      <c r="F705" s="62"/>
      <c r="G705" s="62"/>
      <c r="H705" s="62"/>
      <c r="I705" s="62"/>
      <c r="J705" s="62"/>
      <c r="K705" s="62"/>
      <c r="L705" s="62"/>
    </row>
    <row r="706">
      <c r="B706" s="95"/>
      <c r="C706" s="95"/>
      <c r="D706" s="95"/>
      <c r="E706" s="62"/>
      <c r="F706" s="62"/>
      <c r="G706" s="62"/>
      <c r="H706" s="62"/>
      <c r="I706" s="62"/>
      <c r="J706" s="62"/>
      <c r="K706" s="62"/>
      <c r="L706" s="62"/>
    </row>
    <row r="707">
      <c r="B707" s="95"/>
      <c r="C707" s="95"/>
      <c r="D707" s="95"/>
      <c r="E707" s="62"/>
      <c r="F707" s="62"/>
      <c r="G707" s="62"/>
      <c r="H707" s="62"/>
      <c r="I707" s="62"/>
      <c r="J707" s="62"/>
      <c r="K707" s="62"/>
      <c r="L707" s="62"/>
    </row>
    <row r="708">
      <c r="B708" s="95"/>
      <c r="C708" s="95"/>
      <c r="D708" s="95"/>
      <c r="E708" s="62"/>
      <c r="F708" s="62"/>
      <c r="G708" s="62"/>
      <c r="H708" s="62"/>
      <c r="I708" s="62"/>
      <c r="J708" s="62"/>
      <c r="K708" s="62"/>
      <c r="L708" s="62"/>
    </row>
    <row r="709">
      <c r="B709" s="95"/>
      <c r="C709" s="95"/>
      <c r="D709" s="95"/>
      <c r="E709" s="62"/>
      <c r="F709" s="62"/>
      <c r="G709" s="62"/>
      <c r="H709" s="62"/>
      <c r="I709" s="62"/>
      <c r="J709" s="62"/>
      <c r="K709" s="62"/>
      <c r="L709" s="62"/>
    </row>
    <row r="710">
      <c r="B710" s="95"/>
      <c r="C710" s="95"/>
      <c r="D710" s="95"/>
      <c r="E710" s="62"/>
      <c r="F710" s="62"/>
      <c r="G710" s="62"/>
      <c r="H710" s="62"/>
      <c r="I710" s="62"/>
      <c r="J710" s="62"/>
      <c r="K710" s="62"/>
      <c r="L710" s="62"/>
    </row>
    <row r="711">
      <c r="B711" s="95"/>
      <c r="C711" s="95"/>
      <c r="D711" s="95"/>
      <c r="E711" s="62"/>
      <c r="F711" s="62"/>
      <c r="G711" s="62"/>
      <c r="H711" s="62"/>
      <c r="I711" s="62"/>
      <c r="J711" s="62"/>
      <c r="K711" s="62"/>
      <c r="L711" s="62"/>
    </row>
    <row r="712">
      <c r="B712" s="95"/>
      <c r="C712" s="95"/>
      <c r="D712" s="95"/>
      <c r="E712" s="62"/>
      <c r="F712" s="62"/>
      <c r="G712" s="62"/>
      <c r="H712" s="62"/>
      <c r="I712" s="62"/>
      <c r="J712" s="62"/>
      <c r="K712" s="62"/>
      <c r="L712" s="62"/>
    </row>
    <row r="713">
      <c r="B713" s="95"/>
      <c r="C713" s="95"/>
      <c r="D713" s="95"/>
      <c r="E713" s="62"/>
      <c r="F713" s="62"/>
      <c r="G713" s="62"/>
      <c r="H713" s="62"/>
      <c r="I713" s="62"/>
      <c r="J713" s="62"/>
      <c r="K713" s="62"/>
      <c r="L713" s="62"/>
    </row>
    <row r="714">
      <c r="B714" s="95"/>
      <c r="C714" s="95"/>
      <c r="D714" s="95"/>
      <c r="E714" s="62"/>
      <c r="F714" s="62"/>
      <c r="G714" s="62"/>
      <c r="H714" s="62"/>
      <c r="I714" s="62"/>
      <c r="J714" s="62"/>
      <c r="K714" s="62"/>
      <c r="L714" s="62"/>
    </row>
    <row r="715">
      <c r="B715" s="95"/>
      <c r="C715" s="95"/>
      <c r="D715" s="95"/>
      <c r="E715" s="62"/>
      <c r="F715" s="62"/>
      <c r="G715" s="62"/>
      <c r="H715" s="62"/>
      <c r="I715" s="62"/>
      <c r="J715" s="62"/>
      <c r="K715" s="62"/>
      <c r="L715" s="62"/>
    </row>
    <row r="716">
      <c r="B716" s="95"/>
      <c r="C716" s="95"/>
      <c r="D716" s="95"/>
      <c r="E716" s="62"/>
      <c r="F716" s="62"/>
      <c r="G716" s="62"/>
      <c r="H716" s="62"/>
      <c r="I716" s="62"/>
      <c r="J716" s="62"/>
      <c r="K716" s="62"/>
      <c r="L716" s="62"/>
    </row>
    <row r="717">
      <c r="B717" s="95"/>
      <c r="C717" s="95"/>
      <c r="D717" s="95"/>
      <c r="E717" s="62"/>
      <c r="F717" s="62"/>
      <c r="G717" s="62"/>
      <c r="H717" s="62"/>
      <c r="I717" s="62"/>
      <c r="J717" s="62"/>
      <c r="K717" s="62"/>
      <c r="L717" s="62"/>
    </row>
    <row r="718">
      <c r="B718" s="95"/>
      <c r="C718" s="95"/>
      <c r="D718" s="95"/>
      <c r="E718" s="62"/>
      <c r="F718" s="62"/>
      <c r="G718" s="62"/>
      <c r="H718" s="62"/>
      <c r="I718" s="62"/>
      <c r="J718" s="62"/>
      <c r="K718" s="62"/>
      <c r="L718" s="62"/>
    </row>
    <row r="719">
      <c r="B719" s="95"/>
      <c r="C719" s="95"/>
      <c r="D719" s="95"/>
      <c r="E719" s="62"/>
      <c r="F719" s="62"/>
      <c r="G719" s="62"/>
      <c r="H719" s="62"/>
      <c r="I719" s="62"/>
      <c r="J719" s="62"/>
      <c r="K719" s="62"/>
      <c r="L719" s="62"/>
    </row>
    <row r="720">
      <c r="B720" s="95"/>
      <c r="C720" s="95"/>
      <c r="D720" s="95"/>
      <c r="E720" s="62"/>
      <c r="F720" s="62"/>
      <c r="G720" s="62"/>
      <c r="H720" s="62"/>
      <c r="I720" s="62"/>
      <c r="J720" s="62"/>
      <c r="K720" s="62"/>
      <c r="L720" s="62"/>
    </row>
    <row r="721">
      <c r="B721" s="95"/>
      <c r="C721" s="95"/>
      <c r="D721" s="95"/>
      <c r="E721" s="62"/>
      <c r="F721" s="62"/>
      <c r="G721" s="62"/>
      <c r="H721" s="62"/>
      <c r="I721" s="62"/>
      <c r="J721" s="62"/>
      <c r="K721" s="62"/>
      <c r="L721" s="62"/>
    </row>
    <row r="722">
      <c r="B722" s="95"/>
      <c r="C722" s="95"/>
      <c r="D722" s="95"/>
      <c r="E722" s="62"/>
      <c r="F722" s="62"/>
      <c r="G722" s="62"/>
      <c r="H722" s="62"/>
      <c r="I722" s="62"/>
      <c r="J722" s="62"/>
      <c r="K722" s="62"/>
      <c r="L722" s="62"/>
    </row>
    <row r="723">
      <c r="B723" s="95"/>
      <c r="C723" s="95"/>
      <c r="D723" s="95"/>
      <c r="E723" s="62"/>
      <c r="F723" s="62"/>
      <c r="G723" s="62"/>
      <c r="H723" s="62"/>
      <c r="I723" s="62"/>
      <c r="J723" s="62"/>
      <c r="K723" s="62"/>
      <c r="L723" s="62"/>
    </row>
    <row r="724">
      <c r="B724" s="95"/>
      <c r="C724" s="95"/>
      <c r="D724" s="95"/>
      <c r="E724" s="62"/>
      <c r="F724" s="62"/>
      <c r="G724" s="62"/>
      <c r="H724" s="62"/>
      <c r="I724" s="62"/>
      <c r="J724" s="62"/>
      <c r="K724" s="62"/>
      <c r="L724" s="62"/>
    </row>
    <row r="725">
      <c r="B725" s="95"/>
      <c r="C725" s="95"/>
      <c r="D725" s="95"/>
      <c r="E725" s="62"/>
      <c r="F725" s="62"/>
      <c r="G725" s="62"/>
      <c r="H725" s="62"/>
      <c r="I725" s="62"/>
      <c r="J725" s="62"/>
      <c r="K725" s="62"/>
      <c r="L725" s="62"/>
    </row>
    <row r="726">
      <c r="B726" s="95"/>
      <c r="C726" s="95"/>
      <c r="D726" s="95"/>
      <c r="E726" s="62"/>
      <c r="F726" s="62"/>
      <c r="G726" s="62"/>
      <c r="H726" s="62"/>
      <c r="I726" s="62"/>
      <c r="J726" s="62"/>
      <c r="K726" s="62"/>
      <c r="L726" s="62"/>
    </row>
    <row r="727">
      <c r="B727" s="95"/>
      <c r="C727" s="95"/>
      <c r="D727" s="95"/>
      <c r="E727" s="62"/>
      <c r="F727" s="62"/>
      <c r="G727" s="62"/>
      <c r="H727" s="62"/>
      <c r="I727" s="62"/>
      <c r="J727" s="62"/>
      <c r="K727" s="62"/>
      <c r="L727" s="62"/>
    </row>
    <row r="728">
      <c r="B728" s="95"/>
      <c r="C728" s="95"/>
      <c r="D728" s="95"/>
      <c r="E728" s="62"/>
      <c r="F728" s="62"/>
      <c r="G728" s="62"/>
      <c r="H728" s="62"/>
      <c r="I728" s="62"/>
      <c r="J728" s="62"/>
      <c r="K728" s="62"/>
      <c r="L728" s="62"/>
    </row>
    <row r="729">
      <c r="B729" s="95"/>
      <c r="C729" s="95"/>
      <c r="D729" s="95"/>
      <c r="E729" s="62"/>
      <c r="F729" s="62"/>
      <c r="G729" s="62"/>
      <c r="H729" s="62"/>
      <c r="I729" s="62"/>
      <c r="J729" s="62"/>
      <c r="K729" s="62"/>
      <c r="L729" s="62"/>
    </row>
    <row r="730">
      <c r="B730" s="95"/>
      <c r="C730" s="95"/>
      <c r="D730" s="95"/>
      <c r="E730" s="62"/>
      <c r="F730" s="62"/>
      <c r="G730" s="62"/>
      <c r="H730" s="62"/>
      <c r="I730" s="62"/>
      <c r="J730" s="62"/>
      <c r="K730" s="62"/>
      <c r="L730" s="62"/>
    </row>
    <row r="731">
      <c r="B731" s="95"/>
      <c r="C731" s="95"/>
      <c r="D731" s="95"/>
      <c r="E731" s="62"/>
      <c r="F731" s="62"/>
      <c r="G731" s="62"/>
      <c r="H731" s="62"/>
      <c r="I731" s="62"/>
      <c r="J731" s="62"/>
      <c r="K731" s="62"/>
      <c r="L731" s="62"/>
    </row>
    <row r="732">
      <c r="B732" s="95"/>
      <c r="C732" s="95"/>
      <c r="D732" s="95"/>
      <c r="E732" s="62"/>
      <c r="F732" s="62"/>
      <c r="G732" s="62"/>
      <c r="H732" s="62"/>
      <c r="I732" s="62"/>
      <c r="J732" s="62"/>
      <c r="K732" s="62"/>
      <c r="L732" s="62"/>
    </row>
    <row r="733">
      <c r="B733" s="95"/>
      <c r="C733" s="95"/>
      <c r="D733" s="95"/>
      <c r="E733" s="62"/>
      <c r="F733" s="62"/>
      <c r="G733" s="62"/>
      <c r="H733" s="62"/>
      <c r="I733" s="62"/>
      <c r="J733" s="62"/>
      <c r="K733" s="62"/>
      <c r="L733" s="62"/>
    </row>
    <row r="734">
      <c r="B734" s="95"/>
      <c r="C734" s="95"/>
      <c r="D734" s="95"/>
      <c r="E734" s="62"/>
      <c r="F734" s="62"/>
      <c r="G734" s="62"/>
      <c r="H734" s="62"/>
      <c r="I734" s="62"/>
      <c r="J734" s="62"/>
      <c r="K734" s="62"/>
      <c r="L734" s="62"/>
    </row>
    <row r="735">
      <c r="B735" s="95"/>
      <c r="C735" s="95"/>
      <c r="D735" s="95"/>
      <c r="E735" s="62"/>
      <c r="F735" s="62"/>
      <c r="G735" s="62"/>
      <c r="H735" s="62"/>
      <c r="I735" s="62"/>
      <c r="J735" s="62"/>
      <c r="K735" s="62"/>
      <c r="L735" s="62"/>
    </row>
    <row r="736">
      <c r="B736" s="95"/>
      <c r="C736" s="95"/>
      <c r="D736" s="95"/>
      <c r="E736" s="62"/>
      <c r="F736" s="62"/>
      <c r="G736" s="62"/>
      <c r="H736" s="62"/>
      <c r="I736" s="62"/>
      <c r="J736" s="62"/>
      <c r="K736" s="62"/>
      <c r="L736" s="62"/>
    </row>
    <row r="737">
      <c r="B737" s="95"/>
      <c r="C737" s="95"/>
      <c r="D737" s="95"/>
      <c r="E737" s="62"/>
      <c r="F737" s="62"/>
      <c r="G737" s="62"/>
      <c r="H737" s="62"/>
      <c r="I737" s="62"/>
      <c r="J737" s="62"/>
      <c r="K737" s="62"/>
      <c r="L737" s="62"/>
    </row>
    <row r="738">
      <c r="B738" s="95"/>
      <c r="C738" s="95"/>
      <c r="D738" s="95"/>
      <c r="E738" s="62"/>
      <c r="F738" s="62"/>
      <c r="G738" s="62"/>
      <c r="H738" s="62"/>
      <c r="I738" s="62"/>
      <c r="J738" s="62"/>
      <c r="K738" s="62"/>
      <c r="L738" s="62"/>
    </row>
    <row r="739">
      <c r="B739" s="95"/>
      <c r="C739" s="95"/>
      <c r="D739" s="95"/>
      <c r="E739" s="62"/>
      <c r="F739" s="62"/>
      <c r="G739" s="62"/>
      <c r="H739" s="62"/>
      <c r="I739" s="62"/>
      <c r="J739" s="62"/>
      <c r="K739" s="62"/>
      <c r="L739" s="62"/>
    </row>
    <row r="740">
      <c r="B740" s="95"/>
      <c r="C740" s="95"/>
      <c r="D740" s="95"/>
      <c r="E740" s="62"/>
      <c r="F740" s="62"/>
      <c r="G740" s="62"/>
      <c r="H740" s="62"/>
      <c r="I740" s="62"/>
      <c r="J740" s="62"/>
      <c r="K740" s="62"/>
      <c r="L740" s="62"/>
    </row>
    <row r="741">
      <c r="B741" s="95"/>
      <c r="C741" s="95"/>
      <c r="D741" s="95"/>
      <c r="E741" s="62"/>
      <c r="F741" s="62"/>
      <c r="G741" s="62"/>
      <c r="H741" s="62"/>
      <c r="I741" s="62"/>
      <c r="J741" s="62"/>
      <c r="K741" s="62"/>
      <c r="L741" s="62"/>
    </row>
    <row r="742">
      <c r="B742" s="95"/>
      <c r="C742" s="95"/>
      <c r="D742" s="95"/>
      <c r="E742" s="62"/>
      <c r="F742" s="62"/>
      <c r="G742" s="62"/>
      <c r="H742" s="62"/>
      <c r="I742" s="62"/>
      <c r="J742" s="62"/>
      <c r="K742" s="62"/>
      <c r="L742" s="62"/>
    </row>
    <row r="743">
      <c r="B743" s="95"/>
      <c r="C743" s="95"/>
      <c r="D743" s="95"/>
      <c r="E743" s="62"/>
      <c r="F743" s="62"/>
      <c r="G743" s="62"/>
      <c r="H743" s="62"/>
      <c r="I743" s="62"/>
      <c r="J743" s="62"/>
      <c r="K743" s="62"/>
      <c r="L743" s="62"/>
    </row>
    <row r="744">
      <c r="B744" s="95"/>
      <c r="C744" s="95"/>
      <c r="D744" s="95"/>
      <c r="E744" s="62"/>
      <c r="F744" s="62"/>
      <c r="G744" s="62"/>
      <c r="H744" s="62"/>
      <c r="I744" s="62"/>
      <c r="J744" s="62"/>
      <c r="K744" s="62"/>
      <c r="L744" s="62"/>
    </row>
    <row r="745">
      <c r="B745" s="95"/>
      <c r="C745" s="95"/>
      <c r="D745" s="95"/>
      <c r="E745" s="62"/>
      <c r="F745" s="62"/>
      <c r="G745" s="62"/>
      <c r="H745" s="62"/>
      <c r="I745" s="62"/>
      <c r="J745" s="62"/>
      <c r="K745" s="62"/>
      <c r="L745" s="62"/>
    </row>
    <row r="746">
      <c r="B746" s="95"/>
      <c r="C746" s="95"/>
      <c r="D746" s="95"/>
      <c r="E746" s="62"/>
      <c r="F746" s="62"/>
      <c r="G746" s="62"/>
      <c r="H746" s="62"/>
      <c r="I746" s="62"/>
      <c r="J746" s="62"/>
      <c r="K746" s="62"/>
      <c r="L746" s="62"/>
    </row>
    <row r="747">
      <c r="B747" s="95"/>
      <c r="C747" s="95"/>
      <c r="D747" s="95"/>
      <c r="E747" s="62"/>
      <c r="F747" s="62"/>
      <c r="G747" s="62"/>
      <c r="H747" s="62"/>
      <c r="I747" s="62"/>
      <c r="J747" s="62"/>
      <c r="K747" s="62"/>
      <c r="L747" s="62"/>
    </row>
    <row r="748">
      <c r="B748" s="95"/>
      <c r="C748" s="95"/>
      <c r="D748" s="95"/>
      <c r="E748" s="62"/>
      <c r="F748" s="62"/>
      <c r="G748" s="62"/>
      <c r="H748" s="62"/>
      <c r="I748" s="62"/>
      <c r="J748" s="62"/>
      <c r="K748" s="62"/>
      <c r="L748" s="62"/>
    </row>
    <row r="749">
      <c r="B749" s="95"/>
      <c r="C749" s="95"/>
      <c r="D749" s="95"/>
      <c r="E749" s="62"/>
      <c r="F749" s="62"/>
      <c r="G749" s="62"/>
      <c r="H749" s="62"/>
      <c r="I749" s="62"/>
      <c r="J749" s="62"/>
      <c r="K749" s="62"/>
      <c r="L749" s="62"/>
    </row>
    <row r="750">
      <c r="B750" s="95"/>
      <c r="C750" s="95"/>
      <c r="D750" s="95"/>
      <c r="E750" s="62"/>
      <c r="F750" s="62"/>
      <c r="G750" s="62"/>
      <c r="H750" s="62"/>
      <c r="I750" s="62"/>
      <c r="J750" s="62"/>
      <c r="K750" s="62"/>
      <c r="L750" s="62"/>
    </row>
    <row r="751">
      <c r="B751" s="95"/>
      <c r="C751" s="95"/>
      <c r="D751" s="95"/>
      <c r="E751" s="62"/>
      <c r="F751" s="62"/>
      <c r="G751" s="62"/>
      <c r="H751" s="62"/>
      <c r="I751" s="62"/>
      <c r="J751" s="62"/>
      <c r="K751" s="62"/>
      <c r="L751" s="62"/>
    </row>
    <row r="752">
      <c r="B752" s="95"/>
      <c r="C752" s="95"/>
      <c r="D752" s="95"/>
      <c r="E752" s="62"/>
      <c r="F752" s="62"/>
      <c r="G752" s="62"/>
      <c r="H752" s="62"/>
      <c r="I752" s="62"/>
      <c r="J752" s="62"/>
      <c r="K752" s="62"/>
      <c r="L752" s="62"/>
    </row>
    <row r="753">
      <c r="B753" s="95"/>
      <c r="C753" s="95"/>
      <c r="D753" s="95"/>
      <c r="E753" s="62"/>
      <c r="F753" s="62"/>
      <c r="G753" s="62"/>
      <c r="H753" s="62"/>
      <c r="I753" s="62"/>
      <c r="J753" s="62"/>
      <c r="K753" s="62"/>
      <c r="L753" s="62"/>
    </row>
    <row r="754">
      <c r="B754" s="95"/>
      <c r="C754" s="95"/>
      <c r="D754" s="95"/>
      <c r="E754" s="62"/>
      <c r="F754" s="62"/>
      <c r="G754" s="62"/>
      <c r="H754" s="62"/>
      <c r="I754" s="62"/>
      <c r="J754" s="62"/>
      <c r="K754" s="62"/>
      <c r="L754" s="62"/>
    </row>
    <row r="755">
      <c r="B755" s="95"/>
      <c r="C755" s="95"/>
      <c r="D755" s="95"/>
      <c r="E755" s="62"/>
      <c r="F755" s="62"/>
      <c r="G755" s="62"/>
      <c r="H755" s="62"/>
      <c r="I755" s="62"/>
      <c r="J755" s="62"/>
      <c r="K755" s="62"/>
      <c r="L755" s="62"/>
    </row>
    <row r="756">
      <c r="B756" s="95"/>
      <c r="C756" s="95"/>
      <c r="D756" s="95"/>
      <c r="E756" s="62"/>
      <c r="F756" s="62"/>
      <c r="G756" s="62"/>
      <c r="H756" s="62"/>
      <c r="I756" s="62"/>
      <c r="J756" s="62"/>
      <c r="K756" s="62"/>
      <c r="L756" s="62"/>
    </row>
    <row r="757">
      <c r="B757" s="95"/>
      <c r="C757" s="95"/>
      <c r="D757" s="95"/>
      <c r="E757" s="62"/>
      <c r="F757" s="62"/>
      <c r="G757" s="62"/>
      <c r="H757" s="62"/>
      <c r="I757" s="62"/>
      <c r="J757" s="62"/>
      <c r="K757" s="62"/>
      <c r="L757" s="62"/>
    </row>
    <row r="758">
      <c r="B758" s="95"/>
      <c r="C758" s="95"/>
      <c r="D758" s="95"/>
      <c r="E758" s="62"/>
      <c r="F758" s="62"/>
      <c r="G758" s="62"/>
      <c r="H758" s="62"/>
      <c r="I758" s="62"/>
      <c r="J758" s="62"/>
      <c r="K758" s="62"/>
      <c r="L758" s="62"/>
    </row>
    <row r="759">
      <c r="B759" s="95"/>
      <c r="C759" s="95"/>
      <c r="D759" s="95"/>
      <c r="E759" s="62"/>
      <c r="F759" s="62"/>
      <c r="G759" s="62"/>
      <c r="H759" s="62"/>
      <c r="I759" s="62"/>
      <c r="J759" s="62"/>
      <c r="K759" s="62"/>
      <c r="L759" s="62"/>
    </row>
    <row r="760">
      <c r="B760" s="95"/>
      <c r="C760" s="95"/>
      <c r="D760" s="95"/>
      <c r="E760" s="62"/>
      <c r="F760" s="62"/>
      <c r="G760" s="62"/>
      <c r="H760" s="62"/>
      <c r="I760" s="62"/>
      <c r="J760" s="62"/>
      <c r="K760" s="62"/>
      <c r="L760" s="62"/>
    </row>
    <row r="761">
      <c r="B761" s="95"/>
      <c r="C761" s="95"/>
      <c r="D761" s="95"/>
      <c r="E761" s="62"/>
      <c r="F761" s="62"/>
      <c r="G761" s="62"/>
      <c r="H761" s="62"/>
      <c r="I761" s="62"/>
      <c r="J761" s="62"/>
      <c r="K761" s="62"/>
      <c r="L761" s="62"/>
    </row>
    <row r="762">
      <c r="B762" s="95"/>
      <c r="C762" s="95"/>
      <c r="D762" s="95"/>
      <c r="E762" s="62"/>
      <c r="F762" s="62"/>
      <c r="G762" s="62"/>
      <c r="H762" s="62"/>
      <c r="I762" s="62"/>
      <c r="J762" s="62"/>
      <c r="K762" s="62"/>
      <c r="L762" s="62"/>
    </row>
    <row r="763">
      <c r="B763" s="95"/>
      <c r="C763" s="95"/>
      <c r="D763" s="95"/>
      <c r="E763" s="62"/>
      <c r="F763" s="62"/>
      <c r="G763" s="62"/>
      <c r="H763" s="62"/>
      <c r="I763" s="62"/>
      <c r="J763" s="62"/>
      <c r="K763" s="62"/>
      <c r="L763" s="62"/>
    </row>
    <row r="764">
      <c r="B764" s="95"/>
      <c r="C764" s="95"/>
      <c r="D764" s="95"/>
      <c r="E764" s="62"/>
      <c r="F764" s="62"/>
      <c r="G764" s="62"/>
      <c r="H764" s="62"/>
      <c r="I764" s="62"/>
      <c r="J764" s="62"/>
      <c r="K764" s="62"/>
      <c r="L764" s="62"/>
    </row>
    <row r="765">
      <c r="B765" s="95"/>
      <c r="C765" s="95"/>
      <c r="D765" s="95"/>
      <c r="E765" s="62"/>
      <c r="F765" s="62"/>
      <c r="G765" s="62"/>
      <c r="H765" s="62"/>
      <c r="I765" s="62"/>
      <c r="J765" s="62"/>
      <c r="K765" s="62"/>
      <c r="L765" s="62"/>
    </row>
    <row r="766">
      <c r="B766" s="95"/>
      <c r="C766" s="95"/>
      <c r="D766" s="95"/>
      <c r="E766" s="62"/>
      <c r="F766" s="62"/>
      <c r="G766" s="62"/>
      <c r="H766" s="62"/>
      <c r="I766" s="62"/>
      <c r="J766" s="62"/>
      <c r="K766" s="62"/>
      <c r="L766" s="62"/>
    </row>
    <row r="767">
      <c r="B767" s="95"/>
      <c r="C767" s="95"/>
      <c r="D767" s="95"/>
      <c r="E767" s="62"/>
      <c r="F767" s="62"/>
      <c r="G767" s="62"/>
      <c r="H767" s="62"/>
      <c r="I767" s="62"/>
      <c r="J767" s="62"/>
      <c r="K767" s="62"/>
      <c r="L767" s="62"/>
    </row>
    <row r="768">
      <c r="B768" s="95"/>
      <c r="C768" s="95"/>
      <c r="D768" s="95"/>
      <c r="E768" s="62"/>
      <c r="F768" s="62"/>
      <c r="G768" s="62"/>
      <c r="H768" s="62"/>
      <c r="I768" s="62"/>
      <c r="J768" s="62"/>
      <c r="K768" s="62"/>
      <c r="L768" s="62"/>
    </row>
    <row r="769">
      <c r="B769" s="95"/>
      <c r="C769" s="95"/>
      <c r="D769" s="95"/>
      <c r="E769" s="62"/>
      <c r="F769" s="62"/>
      <c r="G769" s="62"/>
      <c r="H769" s="62"/>
      <c r="I769" s="62"/>
      <c r="J769" s="62"/>
      <c r="K769" s="62"/>
      <c r="L769" s="62"/>
    </row>
    <row r="770">
      <c r="B770" s="95"/>
      <c r="C770" s="95"/>
      <c r="D770" s="95"/>
      <c r="E770" s="62"/>
      <c r="F770" s="62"/>
      <c r="G770" s="62"/>
      <c r="H770" s="62"/>
      <c r="I770" s="62"/>
      <c r="J770" s="62"/>
      <c r="K770" s="62"/>
      <c r="L770" s="62"/>
    </row>
    <row r="771">
      <c r="B771" s="95"/>
      <c r="C771" s="95"/>
      <c r="D771" s="95"/>
      <c r="E771" s="62"/>
      <c r="F771" s="62"/>
      <c r="G771" s="62"/>
      <c r="H771" s="62"/>
      <c r="I771" s="62"/>
      <c r="J771" s="62"/>
      <c r="K771" s="62"/>
      <c r="L771" s="62"/>
    </row>
    <row r="772">
      <c r="B772" s="95"/>
      <c r="C772" s="95"/>
      <c r="D772" s="95"/>
      <c r="E772" s="62"/>
      <c r="F772" s="62"/>
      <c r="G772" s="62"/>
      <c r="H772" s="62"/>
      <c r="I772" s="62"/>
      <c r="J772" s="62"/>
      <c r="K772" s="62"/>
      <c r="L772" s="62"/>
    </row>
    <row r="773">
      <c r="B773" s="95"/>
      <c r="C773" s="95"/>
      <c r="D773" s="95"/>
      <c r="E773" s="62"/>
      <c r="F773" s="62"/>
      <c r="G773" s="62"/>
      <c r="H773" s="62"/>
      <c r="I773" s="62"/>
      <c r="J773" s="62"/>
      <c r="K773" s="62"/>
      <c r="L773" s="62"/>
    </row>
    <row r="774">
      <c r="B774" s="95"/>
      <c r="C774" s="95"/>
      <c r="D774" s="95"/>
      <c r="E774" s="62"/>
      <c r="F774" s="62"/>
      <c r="G774" s="62"/>
      <c r="H774" s="62"/>
      <c r="I774" s="62"/>
      <c r="J774" s="62"/>
      <c r="K774" s="62"/>
      <c r="L774" s="62"/>
    </row>
    <row r="775">
      <c r="B775" s="95"/>
      <c r="C775" s="95"/>
      <c r="D775" s="95"/>
      <c r="E775" s="62"/>
      <c r="F775" s="62"/>
      <c r="G775" s="62"/>
      <c r="H775" s="62"/>
      <c r="I775" s="62"/>
      <c r="J775" s="62"/>
      <c r="K775" s="62"/>
      <c r="L775" s="62"/>
    </row>
    <row r="776">
      <c r="B776" s="95"/>
      <c r="C776" s="95"/>
      <c r="D776" s="95"/>
      <c r="E776" s="62"/>
      <c r="F776" s="62"/>
      <c r="G776" s="62"/>
      <c r="H776" s="62"/>
      <c r="I776" s="62"/>
      <c r="J776" s="62"/>
      <c r="K776" s="62"/>
      <c r="L776" s="62"/>
    </row>
    <row r="777">
      <c r="B777" s="95"/>
      <c r="C777" s="95"/>
      <c r="D777" s="95"/>
      <c r="E777" s="62"/>
      <c r="F777" s="62"/>
      <c r="G777" s="62"/>
      <c r="H777" s="62"/>
      <c r="I777" s="62"/>
      <c r="J777" s="62"/>
      <c r="K777" s="62"/>
      <c r="L777" s="62"/>
    </row>
    <row r="778">
      <c r="B778" s="95"/>
      <c r="C778" s="95"/>
      <c r="D778" s="95"/>
      <c r="E778" s="62"/>
      <c r="F778" s="62"/>
      <c r="G778" s="62"/>
      <c r="H778" s="62"/>
      <c r="I778" s="62"/>
      <c r="J778" s="62"/>
      <c r="K778" s="62"/>
      <c r="L778" s="62"/>
    </row>
    <row r="779">
      <c r="B779" s="95"/>
      <c r="C779" s="95"/>
      <c r="D779" s="95"/>
      <c r="E779" s="62"/>
      <c r="F779" s="62"/>
      <c r="G779" s="62"/>
      <c r="H779" s="62"/>
      <c r="I779" s="62"/>
      <c r="J779" s="62"/>
      <c r="K779" s="62"/>
      <c r="L779" s="62"/>
    </row>
    <row r="780">
      <c r="B780" s="95"/>
      <c r="C780" s="95"/>
      <c r="D780" s="95"/>
      <c r="E780" s="62"/>
      <c r="F780" s="62"/>
      <c r="G780" s="62"/>
      <c r="H780" s="62"/>
      <c r="I780" s="62"/>
      <c r="J780" s="62"/>
      <c r="K780" s="62"/>
      <c r="L780" s="62"/>
    </row>
    <row r="781">
      <c r="B781" s="95"/>
      <c r="C781" s="95"/>
      <c r="D781" s="95"/>
      <c r="E781" s="62"/>
      <c r="F781" s="62"/>
      <c r="G781" s="62"/>
      <c r="H781" s="62"/>
      <c r="I781" s="62"/>
      <c r="J781" s="62"/>
      <c r="K781" s="62"/>
      <c r="L781" s="62"/>
    </row>
    <row r="782">
      <c r="B782" s="95"/>
      <c r="C782" s="95"/>
      <c r="D782" s="95"/>
      <c r="E782" s="62"/>
      <c r="F782" s="62"/>
      <c r="G782" s="62"/>
      <c r="H782" s="62"/>
      <c r="I782" s="62"/>
      <c r="J782" s="62"/>
      <c r="K782" s="62"/>
      <c r="L782" s="62"/>
    </row>
    <row r="783">
      <c r="B783" s="95"/>
      <c r="C783" s="95"/>
      <c r="D783" s="95"/>
      <c r="E783" s="62"/>
      <c r="F783" s="62"/>
      <c r="G783" s="62"/>
      <c r="H783" s="62"/>
      <c r="I783" s="62"/>
      <c r="J783" s="62"/>
      <c r="K783" s="62"/>
      <c r="L783" s="62"/>
    </row>
    <row r="784">
      <c r="B784" s="95"/>
      <c r="C784" s="95"/>
      <c r="D784" s="95"/>
      <c r="E784" s="62"/>
      <c r="F784" s="62"/>
      <c r="G784" s="62"/>
      <c r="H784" s="62"/>
      <c r="I784" s="62"/>
      <c r="J784" s="62"/>
      <c r="K784" s="62"/>
      <c r="L784" s="62"/>
    </row>
    <row r="785">
      <c r="B785" s="95"/>
      <c r="C785" s="95"/>
      <c r="D785" s="95"/>
      <c r="E785" s="62"/>
      <c r="F785" s="62"/>
      <c r="G785" s="62"/>
      <c r="H785" s="62"/>
      <c r="I785" s="62"/>
      <c r="J785" s="62"/>
      <c r="K785" s="62"/>
      <c r="L785" s="62"/>
    </row>
    <row r="786">
      <c r="B786" s="95"/>
      <c r="C786" s="95"/>
      <c r="D786" s="95"/>
      <c r="E786" s="62"/>
      <c r="F786" s="62"/>
      <c r="G786" s="62"/>
      <c r="H786" s="62"/>
      <c r="I786" s="62"/>
      <c r="J786" s="62"/>
      <c r="K786" s="62"/>
      <c r="L786" s="62"/>
    </row>
    <row r="787">
      <c r="B787" s="95"/>
      <c r="C787" s="95"/>
      <c r="D787" s="95"/>
      <c r="E787" s="62"/>
      <c r="F787" s="62"/>
      <c r="G787" s="62"/>
      <c r="H787" s="62"/>
      <c r="I787" s="62"/>
      <c r="J787" s="62"/>
      <c r="K787" s="62"/>
      <c r="L787" s="62"/>
    </row>
    <row r="788">
      <c r="B788" s="95"/>
      <c r="C788" s="95"/>
      <c r="D788" s="95"/>
      <c r="E788" s="62"/>
      <c r="F788" s="62"/>
      <c r="G788" s="62"/>
      <c r="H788" s="62"/>
      <c r="I788" s="62"/>
      <c r="J788" s="62"/>
      <c r="K788" s="62"/>
      <c r="L788" s="62"/>
    </row>
    <row r="789">
      <c r="B789" s="95"/>
      <c r="C789" s="95"/>
      <c r="D789" s="95"/>
      <c r="E789" s="62"/>
      <c r="F789" s="62"/>
      <c r="G789" s="62"/>
      <c r="H789" s="62"/>
      <c r="I789" s="62"/>
      <c r="J789" s="62"/>
      <c r="K789" s="62"/>
      <c r="L789" s="62"/>
    </row>
    <row r="790">
      <c r="B790" s="95"/>
      <c r="C790" s="95"/>
      <c r="D790" s="95"/>
      <c r="E790" s="62"/>
      <c r="F790" s="62"/>
      <c r="G790" s="62"/>
      <c r="H790" s="62"/>
      <c r="I790" s="62"/>
      <c r="J790" s="62"/>
      <c r="K790" s="62"/>
      <c r="L790" s="62"/>
    </row>
    <row r="791">
      <c r="B791" s="95"/>
      <c r="C791" s="95"/>
      <c r="D791" s="95"/>
      <c r="E791" s="62"/>
      <c r="F791" s="62"/>
      <c r="G791" s="62"/>
      <c r="H791" s="62"/>
      <c r="I791" s="62"/>
      <c r="J791" s="62"/>
      <c r="K791" s="62"/>
      <c r="L791" s="62"/>
    </row>
    <row r="792">
      <c r="B792" s="95"/>
      <c r="C792" s="95"/>
      <c r="D792" s="95"/>
      <c r="E792" s="62"/>
      <c r="F792" s="62"/>
      <c r="G792" s="62"/>
      <c r="H792" s="62"/>
      <c r="I792" s="62"/>
      <c r="J792" s="62"/>
      <c r="K792" s="62"/>
      <c r="L792" s="62"/>
    </row>
    <row r="793">
      <c r="B793" s="95"/>
      <c r="C793" s="95"/>
      <c r="D793" s="95"/>
      <c r="E793" s="62"/>
      <c r="F793" s="62"/>
      <c r="G793" s="62"/>
      <c r="H793" s="62"/>
      <c r="I793" s="62"/>
      <c r="J793" s="62"/>
      <c r="K793" s="62"/>
      <c r="L793" s="62"/>
    </row>
    <row r="794">
      <c r="B794" s="95"/>
      <c r="C794" s="95"/>
      <c r="D794" s="95"/>
      <c r="E794" s="62"/>
      <c r="F794" s="62"/>
      <c r="G794" s="62"/>
      <c r="H794" s="62"/>
      <c r="I794" s="62"/>
      <c r="J794" s="62"/>
      <c r="K794" s="62"/>
      <c r="L794" s="62"/>
    </row>
    <row r="795">
      <c r="B795" s="95"/>
      <c r="C795" s="95"/>
      <c r="D795" s="95"/>
      <c r="E795" s="62"/>
      <c r="F795" s="62"/>
      <c r="G795" s="62"/>
      <c r="H795" s="62"/>
      <c r="I795" s="62"/>
      <c r="J795" s="62"/>
      <c r="K795" s="62"/>
      <c r="L795" s="62"/>
    </row>
    <row r="796">
      <c r="B796" s="95"/>
      <c r="C796" s="95"/>
      <c r="D796" s="95"/>
      <c r="E796" s="62"/>
      <c r="F796" s="62"/>
      <c r="G796" s="62"/>
      <c r="H796" s="62"/>
      <c r="I796" s="62"/>
      <c r="J796" s="62"/>
      <c r="K796" s="62"/>
      <c r="L796" s="62"/>
    </row>
    <row r="797">
      <c r="B797" s="95"/>
      <c r="C797" s="95"/>
      <c r="D797" s="95"/>
      <c r="E797" s="62"/>
      <c r="F797" s="62"/>
      <c r="G797" s="62"/>
      <c r="H797" s="62"/>
      <c r="I797" s="62"/>
      <c r="J797" s="62"/>
      <c r="K797" s="62"/>
      <c r="L797" s="62"/>
    </row>
    <row r="798">
      <c r="B798" s="95"/>
      <c r="C798" s="95"/>
      <c r="D798" s="95"/>
      <c r="E798" s="62"/>
      <c r="F798" s="62"/>
      <c r="G798" s="62"/>
      <c r="H798" s="62"/>
      <c r="I798" s="62"/>
      <c r="J798" s="62"/>
      <c r="K798" s="62"/>
      <c r="L798" s="62"/>
    </row>
    <row r="799">
      <c r="B799" s="95"/>
      <c r="C799" s="95"/>
      <c r="D799" s="95"/>
      <c r="E799" s="62"/>
      <c r="F799" s="62"/>
      <c r="G799" s="62"/>
      <c r="H799" s="62"/>
      <c r="I799" s="62"/>
      <c r="J799" s="62"/>
      <c r="K799" s="62"/>
      <c r="L799" s="62"/>
    </row>
    <row r="800">
      <c r="B800" s="95"/>
      <c r="C800" s="95"/>
      <c r="D800" s="95"/>
      <c r="E800" s="62"/>
      <c r="F800" s="62"/>
      <c r="G800" s="62"/>
      <c r="H800" s="62"/>
      <c r="I800" s="62"/>
      <c r="J800" s="62"/>
      <c r="K800" s="62"/>
      <c r="L800" s="62"/>
    </row>
    <row r="801">
      <c r="B801" s="95"/>
      <c r="C801" s="95"/>
      <c r="D801" s="95"/>
      <c r="E801" s="62"/>
      <c r="F801" s="62"/>
      <c r="G801" s="62"/>
      <c r="H801" s="62"/>
      <c r="I801" s="62"/>
      <c r="J801" s="62"/>
      <c r="K801" s="62"/>
      <c r="L801" s="62"/>
    </row>
    <row r="802">
      <c r="B802" s="95"/>
      <c r="C802" s="95"/>
      <c r="D802" s="95"/>
      <c r="E802" s="62"/>
      <c r="F802" s="62"/>
      <c r="G802" s="62"/>
      <c r="H802" s="62"/>
      <c r="I802" s="62"/>
      <c r="J802" s="62"/>
      <c r="K802" s="62"/>
      <c r="L802" s="62"/>
    </row>
    <row r="803">
      <c r="B803" s="95"/>
      <c r="C803" s="95"/>
      <c r="D803" s="95"/>
      <c r="E803" s="62"/>
      <c r="F803" s="62"/>
      <c r="G803" s="62"/>
      <c r="H803" s="62"/>
      <c r="I803" s="62"/>
      <c r="J803" s="62"/>
      <c r="K803" s="62"/>
      <c r="L803" s="62"/>
    </row>
    <row r="804">
      <c r="B804" s="95"/>
      <c r="C804" s="95"/>
      <c r="D804" s="95"/>
      <c r="E804" s="62"/>
      <c r="F804" s="62"/>
      <c r="G804" s="62"/>
      <c r="H804" s="62"/>
      <c r="I804" s="62"/>
      <c r="J804" s="62"/>
      <c r="K804" s="62"/>
      <c r="L804" s="62"/>
    </row>
    <row r="805">
      <c r="B805" s="95"/>
      <c r="C805" s="95"/>
      <c r="D805" s="95"/>
      <c r="E805" s="62"/>
      <c r="F805" s="62"/>
      <c r="G805" s="62"/>
      <c r="H805" s="62"/>
      <c r="I805" s="62"/>
      <c r="J805" s="62"/>
      <c r="K805" s="62"/>
      <c r="L805" s="62"/>
    </row>
    <row r="806">
      <c r="B806" s="95"/>
      <c r="C806" s="95"/>
      <c r="D806" s="95"/>
      <c r="E806" s="62"/>
      <c r="F806" s="62"/>
      <c r="G806" s="62"/>
      <c r="H806" s="62"/>
      <c r="I806" s="62"/>
      <c r="J806" s="62"/>
      <c r="K806" s="62"/>
      <c r="L806" s="62"/>
    </row>
    <row r="807">
      <c r="B807" s="95"/>
      <c r="C807" s="95"/>
      <c r="D807" s="95"/>
      <c r="E807" s="62"/>
      <c r="F807" s="62"/>
      <c r="G807" s="62"/>
      <c r="H807" s="62"/>
      <c r="I807" s="62"/>
      <c r="J807" s="62"/>
      <c r="K807" s="62"/>
      <c r="L807" s="62"/>
    </row>
    <row r="808">
      <c r="B808" s="95"/>
      <c r="C808" s="95"/>
      <c r="D808" s="95"/>
      <c r="E808" s="62"/>
      <c r="F808" s="62"/>
      <c r="G808" s="62"/>
      <c r="H808" s="62"/>
      <c r="I808" s="62"/>
      <c r="J808" s="62"/>
      <c r="K808" s="62"/>
      <c r="L808" s="62"/>
    </row>
    <row r="809">
      <c r="B809" s="95"/>
      <c r="C809" s="95"/>
      <c r="D809" s="95"/>
      <c r="E809" s="62"/>
      <c r="F809" s="62"/>
      <c r="G809" s="62"/>
      <c r="H809" s="62"/>
      <c r="I809" s="62"/>
      <c r="J809" s="62"/>
      <c r="K809" s="62"/>
      <c r="L809" s="62"/>
    </row>
    <row r="810">
      <c r="B810" s="95"/>
      <c r="C810" s="95"/>
      <c r="D810" s="95"/>
      <c r="E810" s="62"/>
      <c r="F810" s="62"/>
      <c r="G810" s="62"/>
      <c r="H810" s="62"/>
      <c r="I810" s="62"/>
      <c r="J810" s="62"/>
      <c r="K810" s="62"/>
      <c r="L810" s="62"/>
    </row>
    <row r="811">
      <c r="B811" s="95"/>
      <c r="C811" s="95"/>
      <c r="D811" s="95"/>
      <c r="E811" s="62"/>
      <c r="F811" s="62"/>
      <c r="G811" s="62"/>
      <c r="H811" s="62"/>
      <c r="I811" s="62"/>
      <c r="J811" s="62"/>
      <c r="K811" s="62"/>
      <c r="L811" s="62"/>
    </row>
    <row r="812">
      <c r="B812" s="95"/>
      <c r="C812" s="95"/>
      <c r="D812" s="95"/>
      <c r="E812" s="62"/>
      <c r="F812" s="62"/>
      <c r="G812" s="62"/>
      <c r="H812" s="62"/>
      <c r="I812" s="62"/>
      <c r="J812" s="62"/>
      <c r="K812" s="62"/>
      <c r="L812" s="62"/>
    </row>
    <row r="813">
      <c r="B813" s="95"/>
      <c r="C813" s="95"/>
      <c r="D813" s="95"/>
      <c r="E813" s="62"/>
      <c r="F813" s="62"/>
      <c r="G813" s="62"/>
      <c r="H813" s="62"/>
      <c r="I813" s="62"/>
      <c r="J813" s="62"/>
      <c r="K813" s="62"/>
      <c r="L813" s="62"/>
    </row>
    <row r="814">
      <c r="B814" s="95"/>
      <c r="C814" s="95"/>
      <c r="D814" s="95"/>
      <c r="E814" s="62"/>
      <c r="F814" s="62"/>
      <c r="G814" s="62"/>
      <c r="H814" s="62"/>
      <c r="I814" s="62"/>
      <c r="J814" s="62"/>
      <c r="K814" s="62"/>
      <c r="L814" s="62"/>
    </row>
    <row r="815">
      <c r="B815" s="95"/>
      <c r="C815" s="95"/>
      <c r="D815" s="95"/>
      <c r="E815" s="62"/>
      <c r="F815" s="62"/>
      <c r="G815" s="62"/>
      <c r="H815" s="62"/>
      <c r="I815" s="62"/>
      <c r="J815" s="62"/>
      <c r="K815" s="62"/>
      <c r="L815" s="62"/>
    </row>
    <row r="816">
      <c r="B816" s="95"/>
      <c r="C816" s="95"/>
      <c r="D816" s="95"/>
      <c r="E816" s="62"/>
      <c r="F816" s="62"/>
      <c r="G816" s="62"/>
      <c r="H816" s="62"/>
      <c r="I816" s="62"/>
      <c r="J816" s="62"/>
      <c r="K816" s="62"/>
      <c r="L816" s="62"/>
    </row>
    <row r="817">
      <c r="B817" s="95"/>
      <c r="C817" s="95"/>
      <c r="D817" s="95"/>
      <c r="E817" s="62"/>
      <c r="F817" s="62"/>
      <c r="G817" s="62"/>
      <c r="H817" s="62"/>
      <c r="I817" s="62"/>
      <c r="J817" s="62"/>
      <c r="K817" s="62"/>
      <c r="L817" s="62"/>
    </row>
    <row r="818">
      <c r="B818" s="95"/>
      <c r="C818" s="95"/>
      <c r="D818" s="95"/>
      <c r="E818" s="62"/>
      <c r="F818" s="62"/>
      <c r="G818" s="62"/>
      <c r="H818" s="62"/>
      <c r="I818" s="62"/>
      <c r="J818" s="62"/>
      <c r="K818" s="62"/>
      <c r="L818" s="62"/>
    </row>
    <row r="819">
      <c r="B819" s="95"/>
      <c r="C819" s="95"/>
      <c r="D819" s="95"/>
      <c r="E819" s="62"/>
      <c r="F819" s="62"/>
      <c r="G819" s="62"/>
      <c r="H819" s="62"/>
      <c r="I819" s="62"/>
      <c r="J819" s="62"/>
      <c r="K819" s="62"/>
      <c r="L819" s="62"/>
    </row>
    <row r="820">
      <c r="B820" s="95"/>
      <c r="C820" s="95"/>
      <c r="D820" s="95"/>
      <c r="E820" s="62"/>
      <c r="F820" s="62"/>
      <c r="G820" s="62"/>
      <c r="H820" s="62"/>
      <c r="I820" s="62"/>
      <c r="J820" s="62"/>
      <c r="K820" s="62"/>
      <c r="L820" s="62"/>
    </row>
    <row r="821">
      <c r="B821" s="95"/>
      <c r="C821" s="95"/>
      <c r="D821" s="95"/>
      <c r="E821" s="62"/>
      <c r="F821" s="62"/>
      <c r="G821" s="62"/>
      <c r="H821" s="62"/>
      <c r="I821" s="62"/>
      <c r="J821" s="62"/>
      <c r="K821" s="62"/>
      <c r="L821" s="62"/>
    </row>
    <row r="822">
      <c r="B822" s="95"/>
      <c r="C822" s="95"/>
      <c r="D822" s="95"/>
      <c r="E822" s="62"/>
      <c r="F822" s="62"/>
      <c r="G822" s="62"/>
      <c r="H822" s="62"/>
      <c r="I822" s="62"/>
      <c r="J822" s="62"/>
      <c r="K822" s="62"/>
      <c r="L822" s="62"/>
    </row>
    <row r="823">
      <c r="B823" s="95"/>
      <c r="C823" s="95"/>
      <c r="D823" s="95"/>
      <c r="E823" s="62"/>
      <c r="F823" s="62"/>
      <c r="G823" s="62"/>
      <c r="H823" s="62"/>
      <c r="I823" s="62"/>
      <c r="J823" s="62"/>
      <c r="K823" s="62"/>
      <c r="L823" s="62"/>
    </row>
    <row r="824">
      <c r="B824" s="95"/>
      <c r="C824" s="95"/>
      <c r="D824" s="95"/>
      <c r="E824" s="62"/>
      <c r="F824" s="62"/>
      <c r="G824" s="62"/>
      <c r="H824" s="62"/>
      <c r="I824" s="62"/>
      <c r="J824" s="62"/>
      <c r="K824" s="62"/>
      <c r="L824" s="62"/>
    </row>
    <row r="825">
      <c r="B825" s="95"/>
      <c r="C825" s="95"/>
      <c r="D825" s="95"/>
      <c r="E825" s="62"/>
      <c r="F825" s="62"/>
      <c r="G825" s="62"/>
      <c r="H825" s="62"/>
      <c r="I825" s="62"/>
      <c r="J825" s="62"/>
      <c r="K825" s="62"/>
      <c r="L825" s="62"/>
    </row>
    <row r="826">
      <c r="B826" s="95"/>
      <c r="C826" s="95"/>
      <c r="D826" s="95"/>
      <c r="E826" s="62"/>
      <c r="F826" s="62"/>
      <c r="G826" s="62"/>
      <c r="H826" s="62"/>
      <c r="I826" s="62"/>
      <c r="J826" s="62"/>
      <c r="K826" s="62"/>
      <c r="L826" s="62"/>
    </row>
    <row r="827">
      <c r="B827" s="95"/>
      <c r="C827" s="95"/>
      <c r="D827" s="95"/>
      <c r="E827" s="62"/>
      <c r="F827" s="62"/>
      <c r="G827" s="62"/>
      <c r="H827" s="62"/>
      <c r="I827" s="62"/>
      <c r="J827" s="62"/>
      <c r="K827" s="62"/>
      <c r="L827" s="62"/>
    </row>
    <row r="828">
      <c r="B828" s="95"/>
      <c r="C828" s="95"/>
      <c r="D828" s="95"/>
      <c r="E828" s="62"/>
      <c r="F828" s="62"/>
      <c r="G828" s="62"/>
      <c r="H828" s="62"/>
      <c r="I828" s="62"/>
      <c r="J828" s="62"/>
      <c r="K828" s="62"/>
      <c r="L828" s="62"/>
    </row>
    <row r="829">
      <c r="B829" s="95"/>
      <c r="C829" s="95"/>
      <c r="D829" s="95"/>
      <c r="E829" s="62"/>
      <c r="F829" s="62"/>
      <c r="G829" s="62"/>
      <c r="H829" s="62"/>
      <c r="I829" s="62"/>
      <c r="J829" s="62"/>
      <c r="K829" s="62"/>
      <c r="L829" s="62"/>
    </row>
    <row r="830">
      <c r="B830" s="95"/>
      <c r="C830" s="95"/>
      <c r="D830" s="95"/>
      <c r="E830" s="62"/>
      <c r="F830" s="62"/>
      <c r="G830" s="62"/>
      <c r="H830" s="62"/>
      <c r="I830" s="62"/>
      <c r="J830" s="62"/>
      <c r="K830" s="62"/>
      <c r="L830" s="62"/>
    </row>
    <row r="831">
      <c r="B831" s="95"/>
      <c r="C831" s="95"/>
      <c r="D831" s="95"/>
      <c r="E831" s="62"/>
      <c r="F831" s="62"/>
      <c r="G831" s="62"/>
      <c r="H831" s="62"/>
      <c r="I831" s="62"/>
      <c r="J831" s="62"/>
      <c r="K831" s="62"/>
      <c r="L831" s="62"/>
    </row>
    <row r="832">
      <c r="B832" s="95"/>
      <c r="C832" s="95"/>
      <c r="D832" s="95"/>
      <c r="E832" s="62"/>
      <c r="F832" s="62"/>
      <c r="G832" s="62"/>
      <c r="H832" s="62"/>
      <c r="I832" s="62"/>
      <c r="J832" s="62"/>
      <c r="K832" s="62"/>
      <c r="L832" s="62"/>
    </row>
    <row r="833">
      <c r="B833" s="95"/>
      <c r="C833" s="95"/>
      <c r="D833" s="95"/>
      <c r="E833" s="62"/>
      <c r="F833" s="62"/>
      <c r="G833" s="62"/>
      <c r="H833" s="62"/>
      <c r="I833" s="62"/>
      <c r="J833" s="62"/>
      <c r="K833" s="62"/>
      <c r="L833" s="62"/>
    </row>
    <row r="834">
      <c r="B834" s="95"/>
      <c r="C834" s="95"/>
      <c r="D834" s="95"/>
      <c r="E834" s="62"/>
      <c r="F834" s="62"/>
      <c r="G834" s="62"/>
      <c r="H834" s="62"/>
      <c r="I834" s="62"/>
      <c r="J834" s="62"/>
      <c r="K834" s="62"/>
      <c r="L834" s="62"/>
    </row>
    <row r="835">
      <c r="B835" s="95"/>
      <c r="C835" s="95"/>
      <c r="D835" s="95"/>
      <c r="E835" s="62"/>
      <c r="F835" s="62"/>
      <c r="G835" s="62"/>
      <c r="H835" s="62"/>
      <c r="I835" s="62"/>
      <c r="J835" s="62"/>
      <c r="K835" s="62"/>
      <c r="L835" s="62"/>
    </row>
    <row r="836">
      <c r="B836" s="95"/>
      <c r="C836" s="95"/>
      <c r="D836" s="95"/>
      <c r="E836" s="62"/>
      <c r="F836" s="62"/>
      <c r="G836" s="62"/>
      <c r="H836" s="62"/>
      <c r="I836" s="62"/>
      <c r="J836" s="62"/>
      <c r="K836" s="62"/>
      <c r="L836" s="62"/>
    </row>
    <row r="837">
      <c r="B837" s="95"/>
      <c r="C837" s="95"/>
      <c r="D837" s="95"/>
      <c r="E837" s="62"/>
      <c r="F837" s="62"/>
      <c r="G837" s="62"/>
      <c r="H837" s="62"/>
      <c r="I837" s="62"/>
      <c r="J837" s="62"/>
      <c r="K837" s="62"/>
      <c r="L837" s="62"/>
    </row>
    <row r="838">
      <c r="B838" s="95"/>
      <c r="C838" s="95"/>
      <c r="D838" s="95"/>
      <c r="E838" s="62"/>
      <c r="F838" s="62"/>
      <c r="G838" s="62"/>
      <c r="H838" s="62"/>
      <c r="I838" s="62"/>
      <c r="J838" s="62"/>
      <c r="K838" s="62"/>
      <c r="L838" s="62"/>
    </row>
    <row r="839">
      <c r="B839" s="95"/>
      <c r="C839" s="95"/>
      <c r="D839" s="95"/>
      <c r="E839" s="62"/>
      <c r="F839" s="62"/>
      <c r="G839" s="62"/>
      <c r="H839" s="62"/>
      <c r="I839" s="62"/>
      <c r="J839" s="62"/>
      <c r="K839" s="62"/>
      <c r="L839" s="62"/>
    </row>
    <row r="840">
      <c r="B840" s="95"/>
      <c r="C840" s="95"/>
      <c r="D840" s="95"/>
      <c r="E840" s="62"/>
      <c r="F840" s="62"/>
      <c r="G840" s="62"/>
      <c r="H840" s="62"/>
      <c r="I840" s="62"/>
      <c r="J840" s="62"/>
      <c r="K840" s="62"/>
      <c r="L840" s="62"/>
    </row>
    <row r="841">
      <c r="B841" s="95"/>
      <c r="C841" s="95"/>
      <c r="D841" s="95"/>
      <c r="E841" s="62"/>
      <c r="F841" s="62"/>
      <c r="G841" s="62"/>
      <c r="H841" s="62"/>
      <c r="I841" s="62"/>
      <c r="J841" s="62"/>
      <c r="K841" s="62"/>
      <c r="L841" s="62"/>
    </row>
    <row r="842">
      <c r="B842" s="95"/>
      <c r="C842" s="95"/>
      <c r="D842" s="95"/>
      <c r="E842" s="62"/>
      <c r="F842" s="62"/>
      <c r="G842" s="62"/>
      <c r="H842" s="62"/>
      <c r="I842" s="62"/>
      <c r="J842" s="62"/>
      <c r="K842" s="62"/>
      <c r="L842" s="62"/>
    </row>
    <row r="843">
      <c r="B843" s="95"/>
      <c r="C843" s="95"/>
      <c r="D843" s="95"/>
      <c r="E843" s="62"/>
      <c r="F843" s="62"/>
      <c r="G843" s="62"/>
      <c r="H843" s="62"/>
      <c r="I843" s="62"/>
      <c r="J843" s="62"/>
      <c r="K843" s="62"/>
      <c r="L843" s="62"/>
    </row>
    <row r="844">
      <c r="B844" s="95"/>
      <c r="C844" s="95"/>
      <c r="D844" s="95"/>
      <c r="E844" s="62"/>
      <c r="F844" s="62"/>
      <c r="G844" s="62"/>
      <c r="H844" s="62"/>
      <c r="I844" s="62"/>
      <c r="J844" s="62"/>
      <c r="K844" s="62"/>
      <c r="L844" s="62"/>
    </row>
    <row r="845">
      <c r="B845" s="95"/>
      <c r="C845" s="95"/>
      <c r="D845" s="95"/>
      <c r="E845" s="62"/>
      <c r="F845" s="62"/>
      <c r="G845" s="62"/>
      <c r="H845" s="62"/>
      <c r="I845" s="62"/>
      <c r="J845" s="62"/>
      <c r="K845" s="62"/>
      <c r="L845" s="62"/>
    </row>
    <row r="846">
      <c r="B846" s="95"/>
      <c r="C846" s="95"/>
      <c r="D846" s="95"/>
      <c r="E846" s="62"/>
      <c r="F846" s="62"/>
      <c r="G846" s="62"/>
      <c r="H846" s="62"/>
      <c r="I846" s="62"/>
      <c r="J846" s="62"/>
      <c r="K846" s="62"/>
      <c r="L846" s="62"/>
    </row>
    <row r="847">
      <c r="B847" s="95"/>
      <c r="C847" s="95"/>
      <c r="D847" s="95"/>
      <c r="E847" s="62"/>
      <c r="F847" s="62"/>
      <c r="G847" s="62"/>
      <c r="H847" s="62"/>
      <c r="I847" s="62"/>
      <c r="J847" s="62"/>
      <c r="K847" s="62"/>
      <c r="L847" s="62"/>
    </row>
    <row r="848">
      <c r="B848" s="95"/>
      <c r="C848" s="95"/>
      <c r="D848" s="95"/>
      <c r="E848" s="62"/>
      <c r="F848" s="62"/>
      <c r="G848" s="62"/>
      <c r="H848" s="62"/>
      <c r="I848" s="62"/>
      <c r="J848" s="62"/>
      <c r="K848" s="62"/>
      <c r="L848" s="62"/>
    </row>
    <row r="849">
      <c r="B849" s="95"/>
      <c r="C849" s="95"/>
      <c r="D849" s="95"/>
      <c r="E849" s="62"/>
      <c r="F849" s="62"/>
      <c r="G849" s="62"/>
      <c r="H849" s="62"/>
      <c r="I849" s="62"/>
      <c r="J849" s="62"/>
      <c r="K849" s="62"/>
      <c r="L849" s="62"/>
    </row>
    <row r="850">
      <c r="B850" s="95"/>
      <c r="C850" s="95"/>
      <c r="D850" s="95"/>
      <c r="E850" s="62"/>
      <c r="F850" s="62"/>
      <c r="G850" s="62"/>
      <c r="H850" s="62"/>
      <c r="I850" s="62"/>
      <c r="J850" s="62"/>
      <c r="K850" s="62"/>
      <c r="L850" s="62"/>
    </row>
    <row r="851">
      <c r="B851" s="95"/>
      <c r="C851" s="95"/>
      <c r="D851" s="95"/>
      <c r="E851" s="62"/>
      <c r="F851" s="62"/>
      <c r="G851" s="62"/>
      <c r="H851" s="62"/>
      <c r="I851" s="62"/>
      <c r="J851" s="62"/>
      <c r="K851" s="62"/>
      <c r="L851" s="62"/>
    </row>
    <row r="852">
      <c r="B852" s="95"/>
      <c r="C852" s="95"/>
      <c r="D852" s="95"/>
      <c r="E852" s="62"/>
      <c r="F852" s="62"/>
      <c r="G852" s="62"/>
      <c r="H852" s="62"/>
      <c r="I852" s="62"/>
      <c r="J852" s="62"/>
      <c r="K852" s="62"/>
      <c r="L852" s="62"/>
    </row>
    <row r="853">
      <c r="B853" s="95"/>
      <c r="C853" s="95"/>
      <c r="D853" s="95"/>
      <c r="E853" s="62"/>
      <c r="F853" s="62"/>
      <c r="G853" s="62"/>
      <c r="H853" s="62"/>
      <c r="I853" s="62"/>
      <c r="J853" s="62"/>
      <c r="K853" s="62"/>
      <c r="L853" s="62"/>
    </row>
    <row r="854">
      <c r="B854" s="95"/>
      <c r="C854" s="95"/>
      <c r="D854" s="95"/>
      <c r="E854" s="62"/>
      <c r="F854" s="62"/>
      <c r="G854" s="62"/>
      <c r="H854" s="62"/>
      <c r="I854" s="62"/>
      <c r="J854" s="62"/>
      <c r="K854" s="62"/>
      <c r="L854" s="62"/>
    </row>
    <row r="855">
      <c r="B855" s="95"/>
      <c r="C855" s="95"/>
      <c r="D855" s="95"/>
      <c r="E855" s="62"/>
      <c r="F855" s="62"/>
      <c r="G855" s="62"/>
      <c r="H855" s="62"/>
      <c r="I855" s="62"/>
      <c r="J855" s="62"/>
      <c r="K855" s="62"/>
      <c r="L855" s="62"/>
    </row>
    <row r="856">
      <c r="B856" s="95"/>
      <c r="C856" s="95"/>
      <c r="D856" s="95"/>
      <c r="E856" s="62"/>
      <c r="F856" s="62"/>
      <c r="G856" s="62"/>
      <c r="H856" s="62"/>
      <c r="I856" s="62"/>
      <c r="J856" s="62"/>
      <c r="K856" s="62"/>
      <c r="L856" s="62"/>
    </row>
    <row r="857">
      <c r="B857" s="95"/>
      <c r="C857" s="95"/>
      <c r="D857" s="95"/>
      <c r="E857" s="62"/>
      <c r="F857" s="62"/>
      <c r="G857" s="62"/>
      <c r="H857" s="62"/>
      <c r="I857" s="62"/>
      <c r="J857" s="62"/>
      <c r="K857" s="62"/>
      <c r="L857" s="62"/>
    </row>
    <row r="858">
      <c r="B858" s="95"/>
      <c r="C858" s="95"/>
      <c r="D858" s="95"/>
      <c r="E858" s="62"/>
      <c r="F858" s="62"/>
      <c r="G858" s="62"/>
      <c r="H858" s="62"/>
      <c r="I858" s="62"/>
      <c r="J858" s="62"/>
      <c r="K858" s="62"/>
      <c r="L858" s="62"/>
    </row>
    <row r="859">
      <c r="B859" s="95"/>
      <c r="C859" s="95"/>
      <c r="D859" s="95"/>
      <c r="E859" s="62"/>
      <c r="F859" s="62"/>
      <c r="G859" s="62"/>
      <c r="H859" s="62"/>
      <c r="I859" s="62"/>
      <c r="J859" s="62"/>
      <c r="K859" s="62"/>
      <c r="L859" s="62"/>
    </row>
    <row r="860">
      <c r="B860" s="95"/>
      <c r="C860" s="95"/>
      <c r="D860" s="95"/>
      <c r="E860" s="62"/>
      <c r="F860" s="62"/>
      <c r="G860" s="62"/>
      <c r="H860" s="62"/>
      <c r="I860" s="62"/>
      <c r="J860" s="62"/>
      <c r="K860" s="62"/>
      <c r="L860" s="62"/>
    </row>
    <row r="861">
      <c r="B861" s="95"/>
      <c r="C861" s="95"/>
      <c r="D861" s="95"/>
      <c r="E861" s="62"/>
      <c r="F861" s="62"/>
      <c r="G861" s="62"/>
      <c r="H861" s="62"/>
      <c r="I861" s="62"/>
      <c r="J861" s="62"/>
      <c r="K861" s="62"/>
      <c r="L861" s="62"/>
    </row>
    <row r="862">
      <c r="B862" s="95"/>
      <c r="C862" s="95"/>
      <c r="D862" s="95"/>
      <c r="E862" s="62"/>
      <c r="F862" s="62"/>
      <c r="G862" s="62"/>
      <c r="H862" s="62"/>
      <c r="I862" s="62"/>
      <c r="J862" s="62"/>
      <c r="K862" s="62"/>
      <c r="L862" s="62"/>
    </row>
    <row r="863">
      <c r="B863" s="95"/>
      <c r="C863" s="95"/>
      <c r="D863" s="95"/>
      <c r="E863" s="62"/>
      <c r="F863" s="62"/>
      <c r="G863" s="62"/>
      <c r="H863" s="62"/>
      <c r="I863" s="62"/>
      <c r="J863" s="62"/>
      <c r="K863" s="62"/>
      <c r="L863" s="62"/>
    </row>
    <row r="864">
      <c r="B864" s="95"/>
      <c r="C864" s="95"/>
      <c r="D864" s="95"/>
      <c r="E864" s="62"/>
      <c r="F864" s="62"/>
      <c r="G864" s="62"/>
      <c r="H864" s="62"/>
      <c r="I864" s="62"/>
      <c r="J864" s="62"/>
      <c r="K864" s="62"/>
      <c r="L864" s="62"/>
    </row>
    <row r="865">
      <c r="B865" s="95"/>
      <c r="C865" s="95"/>
      <c r="D865" s="95"/>
      <c r="E865" s="62"/>
      <c r="F865" s="62"/>
      <c r="G865" s="62"/>
      <c r="H865" s="62"/>
      <c r="I865" s="62"/>
      <c r="J865" s="62"/>
      <c r="K865" s="62"/>
      <c r="L865" s="62"/>
    </row>
    <row r="866">
      <c r="B866" s="95"/>
      <c r="C866" s="95"/>
      <c r="D866" s="95"/>
      <c r="E866" s="62"/>
      <c r="F866" s="62"/>
      <c r="G866" s="62"/>
      <c r="H866" s="62"/>
      <c r="I866" s="62"/>
      <c r="J866" s="62"/>
      <c r="K866" s="62"/>
      <c r="L866" s="62"/>
    </row>
    <row r="867">
      <c r="B867" s="95"/>
      <c r="C867" s="95"/>
      <c r="D867" s="95"/>
      <c r="E867" s="62"/>
      <c r="F867" s="62"/>
      <c r="G867" s="62"/>
      <c r="H867" s="62"/>
      <c r="I867" s="62"/>
      <c r="J867" s="62"/>
      <c r="K867" s="62"/>
      <c r="L867" s="62"/>
    </row>
    <row r="868">
      <c r="B868" s="95"/>
      <c r="C868" s="95"/>
      <c r="D868" s="95"/>
      <c r="E868" s="62"/>
      <c r="F868" s="62"/>
      <c r="G868" s="62"/>
      <c r="H868" s="62"/>
      <c r="I868" s="62"/>
      <c r="J868" s="62"/>
      <c r="K868" s="62"/>
      <c r="L868" s="62"/>
    </row>
    <row r="869">
      <c r="B869" s="95"/>
      <c r="C869" s="95"/>
      <c r="D869" s="95"/>
      <c r="E869" s="62"/>
      <c r="F869" s="62"/>
      <c r="G869" s="62"/>
      <c r="H869" s="62"/>
      <c r="I869" s="62"/>
      <c r="J869" s="62"/>
      <c r="K869" s="62"/>
      <c r="L869" s="62"/>
    </row>
    <row r="870">
      <c r="B870" s="95"/>
      <c r="C870" s="95"/>
      <c r="D870" s="95"/>
      <c r="E870" s="62"/>
      <c r="F870" s="62"/>
      <c r="G870" s="62"/>
      <c r="H870" s="62"/>
      <c r="I870" s="62"/>
      <c r="J870" s="62"/>
      <c r="K870" s="62"/>
      <c r="L870" s="62"/>
    </row>
    <row r="871">
      <c r="B871" s="95"/>
      <c r="C871" s="95"/>
      <c r="D871" s="95"/>
      <c r="E871" s="62"/>
      <c r="F871" s="62"/>
      <c r="G871" s="62"/>
      <c r="H871" s="62"/>
      <c r="I871" s="62"/>
      <c r="J871" s="62"/>
      <c r="K871" s="62"/>
      <c r="L871" s="62"/>
    </row>
    <row r="872">
      <c r="B872" s="95"/>
      <c r="C872" s="95"/>
      <c r="D872" s="95"/>
      <c r="E872" s="62"/>
      <c r="F872" s="62"/>
      <c r="G872" s="62"/>
      <c r="H872" s="62"/>
      <c r="I872" s="62"/>
      <c r="J872" s="62"/>
      <c r="K872" s="62"/>
      <c r="L872" s="62"/>
    </row>
    <row r="873">
      <c r="B873" s="95"/>
      <c r="C873" s="95"/>
      <c r="D873" s="95"/>
      <c r="E873" s="62"/>
      <c r="F873" s="62"/>
      <c r="G873" s="62"/>
      <c r="H873" s="62"/>
      <c r="I873" s="62"/>
      <c r="J873" s="62"/>
      <c r="K873" s="62"/>
      <c r="L873" s="62"/>
    </row>
    <row r="874">
      <c r="B874" s="95"/>
      <c r="C874" s="95"/>
      <c r="D874" s="95"/>
      <c r="E874" s="62"/>
      <c r="F874" s="62"/>
      <c r="G874" s="62"/>
      <c r="H874" s="62"/>
      <c r="I874" s="62"/>
      <c r="J874" s="62"/>
      <c r="K874" s="62"/>
      <c r="L874" s="62"/>
    </row>
    <row r="875">
      <c r="B875" s="95"/>
      <c r="C875" s="95"/>
      <c r="D875" s="95"/>
      <c r="E875" s="62"/>
      <c r="F875" s="62"/>
      <c r="G875" s="62"/>
      <c r="H875" s="62"/>
      <c r="I875" s="62"/>
      <c r="J875" s="62"/>
      <c r="K875" s="62"/>
      <c r="L875" s="62"/>
    </row>
    <row r="876">
      <c r="B876" s="95"/>
      <c r="C876" s="95"/>
      <c r="D876" s="95"/>
      <c r="E876" s="62"/>
      <c r="F876" s="62"/>
      <c r="G876" s="62"/>
      <c r="H876" s="62"/>
      <c r="I876" s="62"/>
      <c r="J876" s="62"/>
      <c r="K876" s="62"/>
      <c r="L876" s="62"/>
    </row>
    <row r="877">
      <c r="B877" s="95"/>
      <c r="C877" s="95"/>
      <c r="D877" s="95"/>
      <c r="E877" s="62"/>
      <c r="F877" s="62"/>
      <c r="G877" s="62"/>
      <c r="H877" s="62"/>
      <c r="I877" s="62"/>
      <c r="J877" s="62"/>
      <c r="K877" s="62"/>
      <c r="L877" s="62"/>
    </row>
    <row r="878">
      <c r="B878" s="95"/>
      <c r="C878" s="95"/>
      <c r="D878" s="95"/>
      <c r="E878" s="62"/>
      <c r="F878" s="62"/>
      <c r="G878" s="62"/>
      <c r="H878" s="62"/>
      <c r="I878" s="62"/>
      <c r="J878" s="62"/>
      <c r="K878" s="62"/>
      <c r="L878" s="62"/>
    </row>
    <row r="879">
      <c r="B879" s="95"/>
      <c r="C879" s="95"/>
      <c r="D879" s="95"/>
      <c r="E879" s="62"/>
      <c r="F879" s="62"/>
      <c r="G879" s="62"/>
      <c r="H879" s="62"/>
      <c r="I879" s="62"/>
      <c r="J879" s="62"/>
      <c r="K879" s="62"/>
      <c r="L879" s="62"/>
    </row>
    <row r="880">
      <c r="B880" s="95"/>
      <c r="C880" s="95"/>
      <c r="D880" s="95"/>
      <c r="E880" s="62"/>
      <c r="F880" s="62"/>
      <c r="G880" s="62"/>
      <c r="H880" s="62"/>
      <c r="I880" s="62"/>
      <c r="J880" s="62"/>
      <c r="K880" s="62"/>
      <c r="L880" s="62"/>
    </row>
    <row r="881">
      <c r="B881" s="95"/>
      <c r="C881" s="95"/>
      <c r="D881" s="95"/>
      <c r="E881" s="62"/>
      <c r="F881" s="62"/>
      <c r="G881" s="62"/>
      <c r="H881" s="62"/>
      <c r="I881" s="62"/>
      <c r="J881" s="62"/>
      <c r="K881" s="62"/>
      <c r="L881" s="62"/>
    </row>
    <row r="882">
      <c r="B882" s="95"/>
      <c r="C882" s="95"/>
      <c r="D882" s="95"/>
      <c r="E882" s="62"/>
      <c r="F882" s="62"/>
      <c r="G882" s="62"/>
      <c r="H882" s="62"/>
      <c r="I882" s="62"/>
      <c r="J882" s="62"/>
      <c r="K882" s="62"/>
      <c r="L882" s="62"/>
    </row>
    <row r="883">
      <c r="B883" s="95"/>
      <c r="C883" s="95"/>
      <c r="D883" s="95"/>
      <c r="E883" s="62"/>
      <c r="F883" s="62"/>
      <c r="G883" s="62"/>
      <c r="H883" s="62"/>
      <c r="I883" s="62"/>
      <c r="J883" s="62"/>
      <c r="K883" s="62"/>
      <c r="L883" s="62"/>
    </row>
    <row r="884">
      <c r="B884" s="95"/>
      <c r="C884" s="95"/>
      <c r="D884" s="95"/>
      <c r="E884" s="62"/>
      <c r="F884" s="62"/>
      <c r="G884" s="62"/>
      <c r="H884" s="62"/>
      <c r="I884" s="62"/>
      <c r="J884" s="62"/>
      <c r="K884" s="62"/>
      <c r="L884" s="62"/>
    </row>
    <row r="885">
      <c r="B885" s="95"/>
      <c r="C885" s="95"/>
      <c r="D885" s="95"/>
      <c r="E885" s="62"/>
      <c r="F885" s="62"/>
      <c r="G885" s="62"/>
      <c r="H885" s="62"/>
      <c r="I885" s="62"/>
      <c r="J885" s="62"/>
      <c r="K885" s="62"/>
      <c r="L885" s="62"/>
    </row>
    <row r="886">
      <c r="B886" s="95"/>
      <c r="C886" s="95"/>
      <c r="D886" s="95"/>
      <c r="E886" s="62"/>
      <c r="F886" s="62"/>
      <c r="G886" s="62"/>
      <c r="H886" s="62"/>
      <c r="I886" s="62"/>
      <c r="J886" s="62"/>
      <c r="K886" s="62"/>
      <c r="L886" s="62"/>
    </row>
    <row r="887">
      <c r="B887" s="95"/>
      <c r="C887" s="95"/>
      <c r="D887" s="95"/>
      <c r="E887" s="62"/>
      <c r="F887" s="62"/>
      <c r="G887" s="62"/>
      <c r="H887" s="62"/>
      <c r="I887" s="62"/>
      <c r="J887" s="62"/>
      <c r="K887" s="62"/>
      <c r="L887" s="62"/>
    </row>
    <row r="888">
      <c r="B888" s="95"/>
      <c r="C888" s="95"/>
      <c r="D888" s="95"/>
      <c r="E888" s="62"/>
      <c r="F888" s="62"/>
      <c r="G888" s="62"/>
      <c r="H888" s="62"/>
      <c r="I888" s="62"/>
      <c r="J888" s="62"/>
      <c r="K888" s="62"/>
      <c r="L888" s="62"/>
    </row>
    <row r="889">
      <c r="B889" s="95"/>
      <c r="C889" s="95"/>
      <c r="D889" s="95"/>
      <c r="E889" s="62"/>
      <c r="F889" s="62"/>
      <c r="G889" s="62"/>
      <c r="H889" s="62"/>
      <c r="I889" s="62"/>
      <c r="J889" s="62"/>
      <c r="K889" s="62"/>
      <c r="L889" s="62"/>
    </row>
    <row r="890">
      <c r="B890" s="95"/>
      <c r="C890" s="95"/>
      <c r="D890" s="95"/>
      <c r="E890" s="62"/>
      <c r="F890" s="62"/>
      <c r="G890" s="62"/>
      <c r="H890" s="62"/>
      <c r="I890" s="62"/>
      <c r="J890" s="62"/>
      <c r="K890" s="62"/>
      <c r="L890" s="62"/>
    </row>
    <row r="891">
      <c r="B891" s="95"/>
      <c r="C891" s="95"/>
      <c r="D891" s="95"/>
      <c r="E891" s="62"/>
      <c r="F891" s="62"/>
      <c r="G891" s="62"/>
      <c r="H891" s="62"/>
      <c r="I891" s="62"/>
      <c r="J891" s="62"/>
      <c r="K891" s="62"/>
      <c r="L891" s="62"/>
    </row>
    <row r="892">
      <c r="B892" s="95"/>
      <c r="C892" s="95"/>
      <c r="D892" s="95"/>
      <c r="E892" s="62"/>
      <c r="F892" s="62"/>
      <c r="G892" s="62"/>
      <c r="H892" s="62"/>
      <c r="I892" s="62"/>
      <c r="J892" s="62"/>
      <c r="K892" s="62"/>
      <c r="L892" s="62"/>
    </row>
    <row r="893">
      <c r="B893" s="95"/>
      <c r="C893" s="95"/>
      <c r="D893" s="95"/>
      <c r="E893" s="62"/>
      <c r="F893" s="62"/>
      <c r="G893" s="62"/>
      <c r="H893" s="62"/>
      <c r="I893" s="62"/>
      <c r="J893" s="62"/>
      <c r="K893" s="62"/>
      <c r="L893" s="62"/>
    </row>
    <row r="894">
      <c r="B894" s="95"/>
      <c r="C894" s="95"/>
      <c r="D894" s="95"/>
      <c r="E894" s="62"/>
      <c r="F894" s="62"/>
      <c r="G894" s="62"/>
      <c r="H894" s="62"/>
      <c r="I894" s="62"/>
      <c r="J894" s="62"/>
      <c r="K894" s="62"/>
      <c r="L894" s="62"/>
    </row>
    <row r="895">
      <c r="B895" s="95"/>
      <c r="C895" s="95"/>
      <c r="D895" s="95"/>
      <c r="E895" s="62"/>
      <c r="F895" s="62"/>
      <c r="G895" s="62"/>
      <c r="H895" s="62"/>
      <c r="I895" s="62"/>
      <c r="J895" s="62"/>
      <c r="K895" s="62"/>
      <c r="L895" s="62"/>
    </row>
    <row r="896">
      <c r="B896" s="95"/>
      <c r="C896" s="95"/>
      <c r="D896" s="95"/>
      <c r="E896" s="62"/>
      <c r="F896" s="62"/>
      <c r="G896" s="62"/>
      <c r="H896" s="62"/>
      <c r="I896" s="62"/>
      <c r="J896" s="62"/>
      <c r="K896" s="62"/>
      <c r="L896" s="62"/>
    </row>
    <row r="897">
      <c r="B897" s="95"/>
      <c r="C897" s="95"/>
      <c r="D897" s="95"/>
      <c r="E897" s="62"/>
      <c r="F897" s="62"/>
      <c r="G897" s="62"/>
      <c r="H897" s="62"/>
      <c r="I897" s="62"/>
      <c r="J897" s="62"/>
      <c r="K897" s="62"/>
      <c r="L897" s="62"/>
    </row>
    <row r="898">
      <c r="B898" s="95"/>
      <c r="C898" s="95"/>
      <c r="D898" s="95"/>
      <c r="E898" s="62"/>
      <c r="F898" s="62"/>
      <c r="G898" s="62"/>
      <c r="H898" s="62"/>
      <c r="I898" s="62"/>
      <c r="J898" s="62"/>
      <c r="K898" s="62"/>
      <c r="L898" s="62"/>
    </row>
    <row r="899">
      <c r="B899" s="95"/>
      <c r="C899" s="95"/>
      <c r="D899" s="95"/>
      <c r="E899" s="62"/>
      <c r="F899" s="62"/>
      <c r="G899" s="62"/>
      <c r="H899" s="62"/>
      <c r="I899" s="62"/>
      <c r="J899" s="62"/>
      <c r="K899" s="62"/>
      <c r="L899" s="62"/>
    </row>
    <row r="900">
      <c r="B900" s="95"/>
      <c r="C900" s="95"/>
      <c r="D900" s="95"/>
      <c r="E900" s="62"/>
      <c r="F900" s="62"/>
      <c r="G900" s="62"/>
      <c r="H900" s="62"/>
      <c r="I900" s="62"/>
      <c r="J900" s="62"/>
      <c r="K900" s="62"/>
      <c r="L900" s="62"/>
    </row>
    <row r="901">
      <c r="B901" s="95"/>
      <c r="C901" s="95"/>
      <c r="D901" s="95"/>
      <c r="E901" s="62"/>
      <c r="F901" s="62"/>
      <c r="G901" s="62"/>
      <c r="H901" s="62"/>
      <c r="I901" s="62"/>
      <c r="J901" s="62"/>
      <c r="K901" s="62"/>
      <c r="L901" s="62"/>
    </row>
    <row r="902">
      <c r="B902" s="95"/>
      <c r="C902" s="95"/>
      <c r="D902" s="95"/>
      <c r="E902" s="62"/>
      <c r="F902" s="62"/>
      <c r="G902" s="62"/>
      <c r="H902" s="62"/>
      <c r="I902" s="62"/>
      <c r="J902" s="62"/>
      <c r="K902" s="62"/>
      <c r="L902" s="62"/>
    </row>
    <row r="903">
      <c r="B903" s="95"/>
      <c r="C903" s="95"/>
      <c r="D903" s="95"/>
      <c r="E903" s="62"/>
      <c r="F903" s="62"/>
      <c r="G903" s="62"/>
      <c r="H903" s="62"/>
      <c r="I903" s="62"/>
      <c r="J903" s="62"/>
      <c r="K903" s="62"/>
      <c r="L903" s="62"/>
    </row>
    <row r="904">
      <c r="B904" s="95"/>
      <c r="C904" s="95"/>
      <c r="D904" s="95"/>
      <c r="E904" s="62"/>
      <c r="F904" s="62"/>
      <c r="G904" s="62"/>
      <c r="H904" s="62"/>
      <c r="I904" s="62"/>
      <c r="J904" s="62"/>
      <c r="K904" s="62"/>
      <c r="L904" s="62"/>
    </row>
    <row r="905">
      <c r="B905" s="95"/>
      <c r="C905" s="95"/>
      <c r="D905" s="95"/>
      <c r="E905" s="62"/>
      <c r="F905" s="62"/>
      <c r="G905" s="62"/>
      <c r="H905" s="62"/>
      <c r="I905" s="62"/>
      <c r="J905" s="62"/>
      <c r="K905" s="62"/>
      <c r="L905" s="62"/>
    </row>
    <row r="906">
      <c r="B906" s="95"/>
      <c r="C906" s="95"/>
      <c r="D906" s="95"/>
      <c r="E906" s="62"/>
      <c r="F906" s="62"/>
      <c r="G906" s="62"/>
      <c r="H906" s="62"/>
      <c r="I906" s="62"/>
      <c r="J906" s="62"/>
      <c r="K906" s="62"/>
      <c r="L906" s="62"/>
    </row>
    <row r="907">
      <c r="B907" s="95"/>
      <c r="C907" s="95"/>
      <c r="D907" s="95"/>
      <c r="E907" s="62"/>
      <c r="F907" s="62"/>
      <c r="G907" s="62"/>
      <c r="H907" s="62"/>
      <c r="I907" s="62"/>
      <c r="J907" s="62"/>
      <c r="K907" s="62"/>
      <c r="L907" s="62"/>
    </row>
    <row r="908">
      <c r="B908" s="95"/>
      <c r="C908" s="95"/>
      <c r="D908" s="95"/>
      <c r="E908" s="62"/>
      <c r="F908" s="62"/>
      <c r="G908" s="62"/>
      <c r="H908" s="62"/>
      <c r="I908" s="62"/>
      <c r="J908" s="62"/>
      <c r="K908" s="62"/>
      <c r="L908" s="62"/>
    </row>
    <row r="909">
      <c r="B909" s="95"/>
      <c r="C909" s="95"/>
      <c r="D909" s="95"/>
      <c r="E909" s="62"/>
      <c r="F909" s="62"/>
      <c r="G909" s="62"/>
      <c r="H909" s="62"/>
      <c r="I909" s="62"/>
      <c r="J909" s="62"/>
      <c r="K909" s="62"/>
      <c r="L909" s="62"/>
    </row>
    <row r="910">
      <c r="B910" s="95"/>
      <c r="C910" s="95"/>
      <c r="D910" s="95"/>
      <c r="E910" s="62"/>
      <c r="F910" s="62"/>
      <c r="G910" s="62"/>
      <c r="H910" s="62"/>
      <c r="I910" s="62"/>
      <c r="J910" s="62"/>
      <c r="K910" s="62"/>
      <c r="L910" s="62"/>
    </row>
    <row r="911">
      <c r="B911" s="95"/>
      <c r="C911" s="95"/>
      <c r="D911" s="95"/>
      <c r="E911" s="62"/>
      <c r="F911" s="62"/>
      <c r="G911" s="62"/>
      <c r="H911" s="62"/>
      <c r="I911" s="62"/>
      <c r="J911" s="62"/>
      <c r="K911" s="62"/>
      <c r="L911" s="62"/>
    </row>
    <row r="912">
      <c r="B912" s="95"/>
      <c r="C912" s="95"/>
      <c r="D912" s="95"/>
      <c r="E912" s="62"/>
      <c r="F912" s="62"/>
      <c r="G912" s="62"/>
      <c r="H912" s="62"/>
      <c r="I912" s="62"/>
      <c r="J912" s="62"/>
      <c r="K912" s="62"/>
      <c r="L912" s="62"/>
    </row>
    <row r="913">
      <c r="B913" s="95"/>
      <c r="C913" s="95"/>
      <c r="D913" s="95"/>
      <c r="E913" s="62"/>
      <c r="F913" s="62"/>
      <c r="G913" s="62"/>
      <c r="H913" s="62"/>
      <c r="I913" s="62"/>
      <c r="J913" s="62"/>
      <c r="K913" s="62"/>
      <c r="L913" s="62"/>
    </row>
    <row r="914">
      <c r="B914" s="95"/>
      <c r="C914" s="95"/>
      <c r="D914" s="95"/>
      <c r="E914" s="62"/>
      <c r="F914" s="62"/>
      <c r="G914" s="62"/>
      <c r="H914" s="62"/>
      <c r="I914" s="62"/>
      <c r="J914" s="62"/>
      <c r="K914" s="62"/>
      <c r="L914" s="62"/>
    </row>
    <row r="915">
      <c r="B915" s="95"/>
      <c r="C915" s="95"/>
      <c r="D915" s="95"/>
      <c r="E915" s="62"/>
      <c r="F915" s="62"/>
      <c r="G915" s="62"/>
      <c r="H915" s="62"/>
      <c r="I915" s="62"/>
      <c r="J915" s="62"/>
      <c r="K915" s="62"/>
      <c r="L915" s="62"/>
    </row>
    <row r="916">
      <c r="B916" s="95"/>
      <c r="C916" s="95"/>
      <c r="D916" s="95"/>
      <c r="E916" s="62"/>
      <c r="F916" s="62"/>
      <c r="G916" s="62"/>
      <c r="H916" s="62"/>
      <c r="I916" s="62"/>
      <c r="J916" s="62"/>
      <c r="K916" s="62"/>
      <c r="L916" s="62"/>
    </row>
    <row r="917">
      <c r="B917" s="95"/>
      <c r="C917" s="95"/>
      <c r="D917" s="95"/>
      <c r="E917" s="62"/>
      <c r="F917" s="62"/>
      <c r="G917" s="62"/>
      <c r="H917" s="62"/>
      <c r="I917" s="62"/>
      <c r="J917" s="62"/>
      <c r="K917" s="62"/>
      <c r="L917" s="62"/>
    </row>
    <row r="918">
      <c r="B918" s="95"/>
      <c r="C918" s="95"/>
      <c r="D918" s="95"/>
      <c r="E918" s="62"/>
      <c r="F918" s="62"/>
      <c r="G918" s="62"/>
      <c r="H918" s="62"/>
      <c r="I918" s="62"/>
      <c r="J918" s="62"/>
      <c r="K918" s="62"/>
      <c r="L918" s="62"/>
    </row>
    <row r="919">
      <c r="B919" s="95"/>
      <c r="C919" s="95"/>
      <c r="D919" s="95"/>
      <c r="E919" s="62"/>
      <c r="F919" s="62"/>
      <c r="G919" s="62"/>
      <c r="H919" s="62"/>
      <c r="I919" s="62"/>
      <c r="J919" s="62"/>
      <c r="K919" s="62"/>
      <c r="L919" s="62"/>
    </row>
    <row r="920">
      <c r="B920" s="95"/>
      <c r="C920" s="95"/>
      <c r="D920" s="95"/>
      <c r="E920" s="62"/>
      <c r="F920" s="62"/>
      <c r="G920" s="62"/>
      <c r="H920" s="62"/>
      <c r="I920" s="62"/>
      <c r="J920" s="62"/>
      <c r="K920" s="62"/>
      <c r="L920" s="62"/>
    </row>
    <row r="921">
      <c r="B921" s="95"/>
      <c r="C921" s="95"/>
      <c r="D921" s="95"/>
      <c r="E921" s="62"/>
      <c r="F921" s="62"/>
      <c r="G921" s="62"/>
      <c r="H921" s="62"/>
      <c r="I921" s="62"/>
      <c r="J921" s="62"/>
      <c r="K921" s="62"/>
      <c r="L921" s="62"/>
    </row>
    <row r="922">
      <c r="B922" s="95"/>
      <c r="C922" s="95"/>
      <c r="D922" s="95"/>
      <c r="E922" s="62"/>
      <c r="F922" s="62"/>
      <c r="G922" s="62"/>
      <c r="H922" s="62"/>
      <c r="I922" s="62"/>
      <c r="J922" s="62"/>
      <c r="K922" s="62"/>
      <c r="L922" s="62"/>
    </row>
    <row r="923">
      <c r="B923" s="95"/>
      <c r="C923" s="95"/>
      <c r="D923" s="95"/>
      <c r="E923" s="62"/>
      <c r="F923" s="62"/>
      <c r="G923" s="62"/>
      <c r="H923" s="62"/>
      <c r="I923" s="62"/>
      <c r="J923" s="62"/>
      <c r="K923" s="62"/>
      <c r="L923" s="62"/>
    </row>
    <row r="924">
      <c r="B924" s="95"/>
      <c r="C924" s="95"/>
      <c r="D924" s="95"/>
      <c r="E924" s="62"/>
      <c r="F924" s="62"/>
      <c r="G924" s="62"/>
      <c r="H924" s="62"/>
      <c r="I924" s="62"/>
      <c r="J924" s="62"/>
      <c r="K924" s="62"/>
      <c r="L924" s="62"/>
    </row>
    <row r="925">
      <c r="B925" s="95"/>
      <c r="C925" s="95"/>
      <c r="D925" s="95"/>
      <c r="E925" s="62"/>
      <c r="F925" s="62"/>
      <c r="G925" s="62"/>
      <c r="H925" s="62"/>
      <c r="I925" s="62"/>
      <c r="J925" s="62"/>
      <c r="K925" s="62"/>
      <c r="L925" s="62"/>
    </row>
    <row r="926">
      <c r="B926" s="95"/>
      <c r="C926" s="95"/>
      <c r="D926" s="95"/>
      <c r="E926" s="62"/>
      <c r="F926" s="62"/>
      <c r="G926" s="62"/>
      <c r="H926" s="62"/>
      <c r="I926" s="62"/>
      <c r="J926" s="62"/>
      <c r="K926" s="62"/>
      <c r="L926" s="62"/>
    </row>
    <row r="927">
      <c r="B927" s="95"/>
      <c r="C927" s="95"/>
      <c r="D927" s="95"/>
      <c r="E927" s="62"/>
      <c r="F927" s="62"/>
      <c r="G927" s="62"/>
      <c r="H927" s="62"/>
      <c r="I927" s="62"/>
      <c r="J927" s="62"/>
      <c r="K927" s="62"/>
      <c r="L927" s="62"/>
    </row>
    <row r="928">
      <c r="B928" s="95"/>
      <c r="C928" s="95"/>
      <c r="D928" s="95"/>
      <c r="E928" s="62"/>
      <c r="F928" s="62"/>
      <c r="G928" s="62"/>
      <c r="H928" s="62"/>
      <c r="I928" s="62"/>
      <c r="J928" s="62"/>
      <c r="K928" s="62"/>
      <c r="L928" s="62"/>
    </row>
    <row r="929">
      <c r="B929" s="95"/>
      <c r="C929" s="95"/>
      <c r="D929" s="95"/>
      <c r="E929" s="62"/>
      <c r="F929" s="62"/>
      <c r="G929" s="62"/>
      <c r="H929" s="62"/>
      <c r="I929" s="62"/>
      <c r="J929" s="62"/>
      <c r="K929" s="62"/>
      <c r="L929" s="62"/>
    </row>
    <row r="930">
      <c r="B930" s="95"/>
      <c r="C930" s="95"/>
      <c r="D930" s="95"/>
      <c r="E930" s="62"/>
      <c r="F930" s="62"/>
      <c r="G930" s="62"/>
      <c r="H930" s="62"/>
      <c r="I930" s="62"/>
      <c r="J930" s="62"/>
      <c r="K930" s="62"/>
      <c r="L930" s="62"/>
    </row>
    <row r="931">
      <c r="B931" s="95"/>
      <c r="C931" s="95"/>
      <c r="D931" s="95"/>
      <c r="E931" s="62"/>
      <c r="F931" s="62"/>
      <c r="G931" s="62"/>
      <c r="H931" s="62"/>
      <c r="I931" s="62"/>
      <c r="J931" s="62"/>
      <c r="K931" s="62"/>
      <c r="L931" s="62"/>
    </row>
    <row r="932">
      <c r="B932" s="95"/>
      <c r="C932" s="95"/>
      <c r="D932" s="95"/>
      <c r="E932" s="62"/>
      <c r="F932" s="62"/>
      <c r="G932" s="62"/>
      <c r="H932" s="62"/>
      <c r="I932" s="62"/>
      <c r="J932" s="62"/>
      <c r="K932" s="62"/>
      <c r="L932" s="62"/>
    </row>
    <row r="933">
      <c r="B933" s="95"/>
      <c r="C933" s="95"/>
      <c r="D933" s="95"/>
      <c r="E933" s="62"/>
      <c r="F933" s="62"/>
      <c r="G933" s="62"/>
      <c r="H933" s="62"/>
      <c r="I933" s="62"/>
      <c r="J933" s="62"/>
      <c r="K933" s="62"/>
      <c r="L933" s="62"/>
    </row>
    <row r="934">
      <c r="B934" s="95"/>
      <c r="C934" s="95"/>
      <c r="D934" s="95"/>
      <c r="E934" s="62"/>
      <c r="F934" s="62"/>
      <c r="G934" s="62"/>
      <c r="H934" s="62"/>
      <c r="I934" s="62"/>
      <c r="J934" s="62"/>
      <c r="K934" s="62"/>
      <c r="L934" s="62"/>
    </row>
    <row r="935">
      <c r="B935" s="95"/>
      <c r="C935" s="95"/>
      <c r="D935" s="95"/>
      <c r="E935" s="62"/>
      <c r="F935" s="62"/>
      <c r="G935" s="62"/>
      <c r="H935" s="62"/>
      <c r="I935" s="62"/>
      <c r="J935" s="62"/>
      <c r="K935" s="62"/>
      <c r="L935" s="62"/>
    </row>
    <row r="936">
      <c r="B936" s="95"/>
      <c r="C936" s="95"/>
      <c r="D936" s="95"/>
      <c r="E936" s="62"/>
      <c r="F936" s="62"/>
      <c r="G936" s="62"/>
      <c r="H936" s="62"/>
      <c r="I936" s="62"/>
      <c r="J936" s="62"/>
      <c r="K936" s="62"/>
      <c r="L936" s="62"/>
    </row>
    <row r="937">
      <c r="B937" s="95"/>
      <c r="C937" s="95"/>
      <c r="D937" s="95"/>
      <c r="E937" s="62"/>
      <c r="F937" s="62"/>
      <c r="G937" s="62"/>
      <c r="H937" s="62"/>
      <c r="I937" s="62"/>
      <c r="J937" s="62"/>
      <c r="K937" s="62"/>
      <c r="L937" s="62"/>
    </row>
    <row r="938">
      <c r="B938" s="95"/>
      <c r="C938" s="95"/>
      <c r="D938" s="95"/>
      <c r="E938" s="62"/>
      <c r="F938" s="62"/>
      <c r="G938" s="62"/>
      <c r="H938" s="62"/>
      <c r="I938" s="62"/>
      <c r="J938" s="62"/>
      <c r="K938" s="62"/>
      <c r="L938" s="62"/>
    </row>
    <row r="939">
      <c r="B939" s="95"/>
      <c r="C939" s="95"/>
      <c r="D939" s="95"/>
      <c r="E939" s="62"/>
      <c r="F939" s="62"/>
      <c r="G939" s="62"/>
      <c r="H939" s="62"/>
      <c r="I939" s="62"/>
      <c r="J939" s="62"/>
      <c r="K939" s="62"/>
      <c r="L939" s="62"/>
    </row>
    <row r="940">
      <c r="B940" s="95"/>
      <c r="C940" s="95"/>
      <c r="D940" s="95"/>
      <c r="E940" s="62"/>
      <c r="F940" s="62"/>
      <c r="G940" s="62"/>
      <c r="H940" s="62"/>
      <c r="I940" s="62"/>
      <c r="J940" s="62"/>
      <c r="K940" s="62"/>
      <c r="L940" s="62"/>
    </row>
    <row r="941">
      <c r="B941" s="95"/>
      <c r="C941" s="95"/>
      <c r="D941" s="95"/>
      <c r="E941" s="62"/>
      <c r="F941" s="62"/>
      <c r="G941" s="62"/>
      <c r="H941" s="62"/>
      <c r="I941" s="62"/>
      <c r="J941" s="62"/>
      <c r="K941" s="62"/>
      <c r="L941" s="62"/>
    </row>
    <row r="942">
      <c r="B942" s="95"/>
      <c r="C942" s="95"/>
      <c r="D942" s="95"/>
      <c r="E942" s="62"/>
      <c r="F942" s="62"/>
      <c r="G942" s="62"/>
      <c r="H942" s="62"/>
      <c r="I942" s="62"/>
      <c r="J942" s="62"/>
      <c r="K942" s="62"/>
      <c r="L942" s="62"/>
    </row>
    <row r="943">
      <c r="B943" s="95"/>
      <c r="C943" s="95"/>
      <c r="D943" s="95"/>
      <c r="E943" s="62"/>
      <c r="F943" s="62"/>
      <c r="G943" s="62"/>
      <c r="H943" s="62"/>
      <c r="I943" s="62"/>
      <c r="J943" s="62"/>
      <c r="K943" s="62"/>
      <c r="L943" s="62"/>
    </row>
    <row r="944">
      <c r="B944" s="95"/>
      <c r="C944" s="95"/>
      <c r="D944" s="95"/>
      <c r="E944" s="62"/>
      <c r="F944" s="62"/>
      <c r="G944" s="62"/>
      <c r="H944" s="62"/>
      <c r="I944" s="62"/>
      <c r="J944" s="62"/>
      <c r="K944" s="62"/>
      <c r="L944" s="62"/>
    </row>
    <row r="945">
      <c r="B945" s="95"/>
      <c r="C945" s="95"/>
      <c r="D945" s="95"/>
      <c r="E945" s="62"/>
      <c r="F945" s="62"/>
      <c r="G945" s="62"/>
      <c r="H945" s="62"/>
      <c r="I945" s="62"/>
      <c r="J945" s="62"/>
      <c r="K945" s="62"/>
      <c r="L945" s="62"/>
    </row>
    <row r="946">
      <c r="B946" s="95"/>
      <c r="C946" s="95"/>
      <c r="D946" s="95"/>
      <c r="E946" s="62"/>
      <c r="F946" s="62"/>
      <c r="G946" s="62"/>
      <c r="H946" s="62"/>
      <c r="I946" s="62"/>
      <c r="J946" s="62"/>
      <c r="K946" s="62"/>
      <c r="L946" s="62"/>
    </row>
    <row r="947">
      <c r="B947" s="95"/>
      <c r="C947" s="95"/>
      <c r="D947" s="95"/>
      <c r="E947" s="62"/>
      <c r="F947" s="62"/>
      <c r="G947" s="62"/>
      <c r="H947" s="62"/>
      <c r="I947" s="62"/>
      <c r="J947" s="62"/>
      <c r="K947" s="62"/>
      <c r="L947" s="62"/>
    </row>
    <row r="948">
      <c r="B948" s="95"/>
      <c r="C948" s="95"/>
      <c r="D948" s="95"/>
      <c r="E948" s="62"/>
      <c r="F948" s="62"/>
      <c r="G948" s="62"/>
      <c r="H948" s="62"/>
      <c r="I948" s="62"/>
      <c r="J948" s="62"/>
      <c r="K948" s="62"/>
      <c r="L948" s="62"/>
    </row>
    <row r="949">
      <c r="B949" s="95"/>
      <c r="C949" s="95"/>
      <c r="D949" s="95"/>
      <c r="E949" s="62"/>
      <c r="F949" s="62"/>
      <c r="G949" s="62"/>
      <c r="H949" s="62"/>
      <c r="I949" s="62"/>
      <c r="J949" s="62"/>
      <c r="K949" s="62"/>
      <c r="L949" s="62"/>
    </row>
    <row r="950">
      <c r="B950" s="95"/>
      <c r="C950" s="95"/>
      <c r="D950" s="95"/>
      <c r="E950" s="62"/>
      <c r="F950" s="62"/>
      <c r="G950" s="62"/>
      <c r="H950" s="62"/>
      <c r="I950" s="62"/>
      <c r="J950" s="62"/>
      <c r="K950" s="62"/>
      <c r="L950" s="62"/>
    </row>
    <row r="951">
      <c r="B951" s="95"/>
      <c r="C951" s="95"/>
      <c r="D951" s="95"/>
      <c r="E951" s="62"/>
      <c r="F951" s="62"/>
      <c r="G951" s="62"/>
      <c r="H951" s="62"/>
      <c r="I951" s="62"/>
      <c r="J951" s="62"/>
      <c r="K951" s="62"/>
      <c r="L951" s="62"/>
    </row>
    <row r="952">
      <c r="B952" s="95"/>
      <c r="C952" s="95"/>
      <c r="D952" s="95"/>
      <c r="E952" s="62"/>
      <c r="F952" s="62"/>
      <c r="G952" s="62"/>
      <c r="H952" s="62"/>
      <c r="I952" s="62"/>
      <c r="J952" s="62"/>
      <c r="K952" s="62"/>
      <c r="L952" s="62"/>
    </row>
    <row r="953">
      <c r="B953" s="95"/>
      <c r="C953" s="95"/>
      <c r="D953" s="95"/>
      <c r="E953" s="62"/>
      <c r="F953" s="62"/>
      <c r="G953" s="62"/>
      <c r="H953" s="62"/>
      <c r="I953" s="62"/>
      <c r="J953" s="62"/>
      <c r="K953" s="62"/>
      <c r="L953" s="62"/>
    </row>
    <row r="954">
      <c r="B954" s="95"/>
      <c r="C954" s="95"/>
      <c r="D954" s="95"/>
      <c r="E954" s="62"/>
      <c r="F954" s="62"/>
      <c r="G954" s="62"/>
      <c r="H954" s="62"/>
      <c r="I954" s="62"/>
      <c r="J954" s="62"/>
      <c r="K954" s="62"/>
      <c r="L954" s="62"/>
    </row>
    <row r="955">
      <c r="B955" s="95"/>
      <c r="C955" s="95"/>
      <c r="D955" s="95"/>
      <c r="E955" s="62"/>
      <c r="F955" s="62"/>
      <c r="G955" s="62"/>
      <c r="H955" s="62"/>
      <c r="I955" s="62"/>
      <c r="J955" s="62"/>
      <c r="K955" s="62"/>
      <c r="L955" s="62"/>
    </row>
    <row r="956">
      <c r="B956" s="95"/>
      <c r="C956" s="95"/>
      <c r="D956" s="95"/>
      <c r="E956" s="62"/>
      <c r="F956" s="62"/>
      <c r="G956" s="62"/>
      <c r="H956" s="62"/>
      <c r="I956" s="62"/>
      <c r="J956" s="62"/>
      <c r="K956" s="62"/>
      <c r="L956" s="62"/>
    </row>
    <row r="957">
      <c r="B957" s="95"/>
      <c r="C957" s="95"/>
      <c r="D957" s="95"/>
      <c r="E957" s="62"/>
      <c r="F957" s="62"/>
      <c r="G957" s="62"/>
      <c r="H957" s="62"/>
      <c r="I957" s="62"/>
      <c r="J957" s="62"/>
      <c r="K957" s="62"/>
      <c r="L957" s="62"/>
    </row>
    <row r="958">
      <c r="B958" s="95"/>
      <c r="C958" s="95"/>
      <c r="D958" s="95"/>
      <c r="E958" s="62"/>
      <c r="F958" s="62"/>
      <c r="G958" s="62"/>
      <c r="H958" s="62"/>
      <c r="I958" s="62"/>
      <c r="J958" s="62"/>
      <c r="K958" s="62"/>
      <c r="L958" s="62"/>
    </row>
    <row r="959">
      <c r="B959" s="95"/>
      <c r="C959" s="95"/>
      <c r="D959" s="95"/>
      <c r="E959" s="62"/>
      <c r="F959" s="62"/>
      <c r="G959" s="62"/>
      <c r="H959" s="62"/>
      <c r="I959" s="62"/>
      <c r="J959" s="62"/>
      <c r="K959" s="62"/>
      <c r="L959" s="62"/>
    </row>
    <row r="960">
      <c r="B960" s="95"/>
      <c r="C960" s="95"/>
      <c r="D960" s="95"/>
      <c r="E960" s="62"/>
      <c r="F960" s="62"/>
      <c r="G960" s="62"/>
      <c r="H960" s="62"/>
      <c r="I960" s="62"/>
      <c r="J960" s="62"/>
      <c r="K960" s="62"/>
      <c r="L960" s="62"/>
    </row>
    <row r="961">
      <c r="B961" s="95"/>
      <c r="C961" s="95"/>
      <c r="D961" s="95"/>
      <c r="E961" s="62"/>
      <c r="F961" s="62"/>
      <c r="G961" s="62"/>
      <c r="H961" s="62"/>
      <c r="I961" s="62"/>
      <c r="J961" s="62"/>
      <c r="K961" s="62"/>
      <c r="L961" s="62"/>
    </row>
    <row r="962">
      <c r="B962" s="95"/>
      <c r="C962" s="95"/>
      <c r="D962" s="95"/>
      <c r="E962" s="62"/>
      <c r="F962" s="62"/>
      <c r="G962" s="62"/>
      <c r="H962" s="62"/>
      <c r="I962" s="62"/>
      <c r="J962" s="62"/>
      <c r="K962" s="62"/>
      <c r="L962" s="62"/>
    </row>
    <row r="963">
      <c r="B963" s="95"/>
      <c r="C963" s="95"/>
      <c r="D963" s="95"/>
      <c r="E963" s="62"/>
      <c r="F963" s="62"/>
      <c r="G963" s="62"/>
      <c r="H963" s="62"/>
      <c r="I963" s="62"/>
      <c r="J963" s="62"/>
      <c r="K963" s="62"/>
      <c r="L963" s="62"/>
    </row>
    <row r="964">
      <c r="B964" s="95"/>
      <c r="C964" s="95"/>
      <c r="D964" s="95"/>
      <c r="E964" s="62"/>
      <c r="F964" s="62"/>
      <c r="G964" s="62"/>
      <c r="H964" s="62"/>
      <c r="I964" s="62"/>
      <c r="J964" s="62"/>
      <c r="K964" s="62"/>
      <c r="L964" s="62"/>
    </row>
    <row r="965">
      <c r="B965" s="95"/>
      <c r="C965" s="95"/>
      <c r="D965" s="95"/>
      <c r="E965" s="62"/>
      <c r="F965" s="62"/>
      <c r="G965" s="62"/>
      <c r="H965" s="62"/>
      <c r="I965" s="62"/>
      <c r="J965" s="62"/>
      <c r="K965" s="62"/>
      <c r="L965" s="62"/>
    </row>
    <row r="966">
      <c r="B966" s="95"/>
      <c r="C966" s="95"/>
      <c r="D966" s="95"/>
      <c r="E966" s="62"/>
      <c r="F966" s="62"/>
      <c r="G966" s="62"/>
      <c r="H966" s="62"/>
      <c r="I966" s="62"/>
      <c r="J966" s="62"/>
      <c r="K966" s="62"/>
      <c r="L966" s="62"/>
    </row>
    <row r="967">
      <c r="B967" s="95"/>
      <c r="C967" s="95"/>
      <c r="D967" s="95"/>
      <c r="E967" s="62"/>
      <c r="F967" s="62"/>
      <c r="G967" s="62"/>
      <c r="H967" s="62"/>
      <c r="I967" s="62"/>
      <c r="J967" s="62"/>
      <c r="K967" s="62"/>
      <c r="L967" s="62"/>
    </row>
    <row r="968">
      <c r="B968" s="95"/>
      <c r="C968" s="95"/>
      <c r="D968" s="95"/>
      <c r="E968" s="62"/>
      <c r="F968" s="62"/>
      <c r="G968" s="62"/>
      <c r="H968" s="62"/>
      <c r="I968" s="62"/>
      <c r="J968" s="62"/>
      <c r="K968" s="62"/>
      <c r="L968" s="62"/>
    </row>
    <row r="969">
      <c r="B969" s="95"/>
      <c r="C969" s="95"/>
      <c r="D969" s="95"/>
      <c r="E969" s="62"/>
      <c r="F969" s="62"/>
      <c r="G969" s="62"/>
      <c r="H969" s="62"/>
      <c r="I969" s="62"/>
      <c r="J969" s="62"/>
      <c r="K969" s="62"/>
      <c r="L969" s="62"/>
    </row>
    <row r="970">
      <c r="B970" s="95"/>
      <c r="C970" s="95"/>
      <c r="D970" s="95"/>
      <c r="E970" s="62"/>
      <c r="F970" s="62"/>
      <c r="G970" s="62"/>
      <c r="H970" s="62"/>
      <c r="I970" s="62"/>
      <c r="J970" s="62"/>
      <c r="K970" s="62"/>
      <c r="L970" s="62"/>
    </row>
    <row r="971">
      <c r="B971" s="95"/>
      <c r="C971" s="95"/>
      <c r="D971" s="95"/>
      <c r="E971" s="62"/>
      <c r="F971" s="62"/>
      <c r="G971" s="62"/>
      <c r="H971" s="62"/>
      <c r="I971" s="62"/>
      <c r="J971" s="62"/>
      <c r="K971" s="62"/>
      <c r="L971" s="62"/>
    </row>
    <row r="972">
      <c r="B972" s="95"/>
      <c r="C972" s="95"/>
      <c r="D972" s="95"/>
      <c r="E972" s="62"/>
      <c r="F972" s="62"/>
      <c r="G972" s="62"/>
      <c r="H972" s="62"/>
      <c r="I972" s="62"/>
      <c r="J972" s="62"/>
      <c r="K972" s="62"/>
      <c r="L972" s="62"/>
    </row>
    <row r="973">
      <c r="B973" s="95"/>
      <c r="C973" s="95"/>
      <c r="D973" s="95"/>
      <c r="E973" s="62"/>
      <c r="F973" s="62"/>
      <c r="G973" s="62"/>
      <c r="H973" s="62"/>
      <c r="I973" s="62"/>
      <c r="J973" s="62"/>
      <c r="K973" s="62"/>
      <c r="L973" s="62"/>
    </row>
    <row r="974">
      <c r="B974" s="95"/>
      <c r="C974" s="95"/>
      <c r="D974" s="95"/>
      <c r="E974" s="62"/>
      <c r="F974" s="62"/>
      <c r="G974" s="62"/>
      <c r="H974" s="62"/>
      <c r="I974" s="62"/>
      <c r="J974" s="62"/>
      <c r="K974" s="62"/>
      <c r="L974" s="62"/>
    </row>
    <row r="975">
      <c r="B975" s="95"/>
      <c r="C975" s="95"/>
      <c r="D975" s="95"/>
      <c r="E975" s="62"/>
      <c r="F975" s="62"/>
      <c r="G975" s="62"/>
      <c r="H975" s="62"/>
      <c r="I975" s="62"/>
      <c r="J975" s="62"/>
      <c r="K975" s="62"/>
      <c r="L975" s="62"/>
    </row>
    <row r="976">
      <c r="B976" s="95"/>
      <c r="C976" s="95"/>
      <c r="D976" s="95"/>
      <c r="E976" s="62"/>
      <c r="F976" s="62"/>
      <c r="G976" s="62"/>
      <c r="H976" s="62"/>
      <c r="I976" s="62"/>
      <c r="J976" s="62"/>
      <c r="K976" s="62"/>
      <c r="L976" s="62"/>
    </row>
    <row r="977">
      <c r="B977" s="95"/>
      <c r="C977" s="95"/>
      <c r="D977" s="95"/>
      <c r="E977" s="62"/>
      <c r="F977" s="62"/>
      <c r="G977" s="62"/>
      <c r="H977" s="62"/>
      <c r="I977" s="62"/>
      <c r="J977" s="62"/>
      <c r="K977" s="62"/>
      <c r="L977" s="62"/>
    </row>
    <row r="978">
      <c r="B978" s="95"/>
      <c r="C978" s="95"/>
      <c r="D978" s="95"/>
      <c r="E978" s="62"/>
      <c r="F978" s="62"/>
      <c r="G978" s="62"/>
      <c r="H978" s="62"/>
      <c r="I978" s="62"/>
      <c r="J978" s="62"/>
      <c r="K978" s="62"/>
      <c r="L978" s="62"/>
    </row>
    <row r="979">
      <c r="B979" s="95"/>
      <c r="C979" s="95"/>
      <c r="D979" s="95"/>
      <c r="E979" s="62"/>
      <c r="F979" s="62"/>
      <c r="G979" s="62"/>
      <c r="H979" s="62"/>
      <c r="I979" s="62"/>
      <c r="J979" s="62"/>
      <c r="K979" s="62"/>
      <c r="L979" s="62"/>
    </row>
    <row r="980">
      <c r="B980" s="95"/>
      <c r="C980" s="95"/>
      <c r="D980" s="95"/>
      <c r="E980" s="62"/>
      <c r="F980" s="62"/>
      <c r="G980" s="62"/>
      <c r="H980" s="62"/>
      <c r="I980" s="62"/>
      <c r="J980" s="62"/>
      <c r="K980" s="62"/>
      <c r="L980" s="62"/>
    </row>
    <row r="981">
      <c r="B981" s="95"/>
      <c r="C981" s="95"/>
      <c r="D981" s="95"/>
      <c r="E981" s="62"/>
      <c r="F981" s="62"/>
      <c r="G981" s="62"/>
      <c r="H981" s="62"/>
      <c r="I981" s="62"/>
      <c r="J981" s="62"/>
      <c r="K981" s="62"/>
      <c r="L981" s="62"/>
    </row>
    <row r="982">
      <c r="B982" s="95"/>
      <c r="C982" s="95"/>
      <c r="D982" s="95"/>
      <c r="E982" s="62"/>
      <c r="F982" s="62"/>
      <c r="G982" s="62"/>
      <c r="H982" s="62"/>
      <c r="I982" s="62"/>
      <c r="J982" s="62"/>
      <c r="K982" s="62"/>
      <c r="L982" s="62"/>
    </row>
    <row r="983">
      <c r="B983" s="95"/>
      <c r="C983" s="95"/>
      <c r="D983" s="95"/>
      <c r="E983" s="62"/>
      <c r="F983" s="62"/>
      <c r="G983" s="62"/>
      <c r="H983" s="62"/>
      <c r="I983" s="62"/>
      <c r="J983" s="62"/>
      <c r="K983" s="62"/>
      <c r="L983" s="62"/>
    </row>
    <row r="984">
      <c r="B984" s="95"/>
      <c r="C984" s="95"/>
      <c r="D984" s="95"/>
      <c r="E984" s="62"/>
      <c r="F984" s="62"/>
      <c r="G984" s="62"/>
      <c r="H984" s="62"/>
      <c r="I984" s="62"/>
      <c r="J984" s="62"/>
      <c r="K984" s="62"/>
      <c r="L984" s="62"/>
    </row>
    <row r="985">
      <c r="B985" s="95"/>
      <c r="C985" s="95"/>
      <c r="D985" s="95"/>
      <c r="E985" s="62"/>
      <c r="F985" s="62"/>
      <c r="G985" s="62"/>
      <c r="H985" s="62"/>
      <c r="I985" s="62"/>
      <c r="J985" s="62"/>
      <c r="K985" s="62"/>
      <c r="L985" s="62"/>
    </row>
    <row r="986">
      <c r="B986" s="95"/>
      <c r="C986" s="95"/>
      <c r="D986" s="95"/>
      <c r="E986" s="62"/>
      <c r="F986" s="62"/>
      <c r="G986" s="62"/>
      <c r="H986" s="62"/>
      <c r="I986" s="62"/>
      <c r="J986" s="62"/>
      <c r="K986" s="62"/>
      <c r="L986" s="62"/>
    </row>
    <row r="987">
      <c r="B987" s="95"/>
      <c r="C987" s="95"/>
      <c r="D987" s="95"/>
      <c r="E987" s="62"/>
      <c r="F987" s="62"/>
      <c r="G987" s="62"/>
      <c r="H987" s="62"/>
      <c r="I987" s="62"/>
      <c r="J987" s="62"/>
      <c r="K987" s="62"/>
      <c r="L987" s="62"/>
    </row>
    <row r="988">
      <c r="B988" s="95"/>
      <c r="C988" s="95"/>
      <c r="D988" s="95"/>
      <c r="E988" s="62"/>
      <c r="F988" s="62"/>
      <c r="G988" s="62"/>
      <c r="H988" s="62"/>
      <c r="I988" s="62"/>
      <c r="J988" s="62"/>
      <c r="K988" s="62"/>
      <c r="L988" s="62"/>
    </row>
    <row r="989">
      <c r="B989" s="95"/>
      <c r="C989" s="95"/>
      <c r="D989" s="95"/>
      <c r="E989" s="62"/>
      <c r="F989" s="62"/>
      <c r="G989" s="62"/>
      <c r="H989" s="62"/>
      <c r="I989" s="62"/>
      <c r="J989" s="62"/>
      <c r="K989" s="62"/>
      <c r="L989" s="62"/>
    </row>
    <row r="990">
      <c r="B990" s="95"/>
      <c r="C990" s="95"/>
      <c r="D990" s="95"/>
      <c r="E990" s="62"/>
      <c r="F990" s="62"/>
      <c r="G990" s="62"/>
      <c r="H990" s="62"/>
      <c r="I990" s="62"/>
      <c r="J990" s="62"/>
      <c r="K990" s="62"/>
      <c r="L990" s="62"/>
    </row>
    <row r="991">
      <c r="B991" s="95"/>
      <c r="C991" s="95"/>
      <c r="D991" s="95"/>
      <c r="E991" s="62"/>
      <c r="F991" s="62"/>
      <c r="G991" s="62"/>
      <c r="H991" s="62"/>
      <c r="I991" s="62"/>
      <c r="J991" s="62"/>
      <c r="K991" s="62"/>
      <c r="L991" s="62"/>
    </row>
    <row r="992">
      <c r="B992" s="95"/>
      <c r="C992" s="95"/>
      <c r="D992" s="95"/>
      <c r="E992" s="62"/>
      <c r="F992" s="62"/>
      <c r="G992" s="62"/>
      <c r="H992" s="62"/>
      <c r="I992" s="62"/>
      <c r="J992" s="62"/>
      <c r="K992" s="62"/>
      <c r="L992" s="62"/>
    </row>
    <row r="993">
      <c r="B993" s="95"/>
      <c r="C993" s="95"/>
      <c r="D993" s="95"/>
      <c r="E993" s="62"/>
      <c r="F993" s="62"/>
      <c r="G993" s="62"/>
      <c r="H993" s="62"/>
      <c r="I993" s="62"/>
      <c r="J993" s="62"/>
      <c r="K993" s="62"/>
      <c r="L993" s="62"/>
    </row>
    <row r="994">
      <c r="B994" s="95"/>
      <c r="C994" s="95"/>
      <c r="D994" s="95"/>
      <c r="E994" s="62"/>
      <c r="F994" s="62"/>
      <c r="G994" s="62"/>
      <c r="H994" s="62"/>
      <c r="I994" s="62"/>
      <c r="J994" s="62"/>
      <c r="K994" s="62"/>
      <c r="L994" s="62"/>
    </row>
    <row r="995">
      <c r="B995" s="95"/>
      <c r="C995" s="95"/>
      <c r="D995" s="95"/>
      <c r="E995" s="62"/>
      <c r="F995" s="62"/>
      <c r="G995" s="62"/>
      <c r="H995" s="62"/>
      <c r="I995" s="62"/>
      <c r="J995" s="62"/>
      <c r="K995" s="62"/>
      <c r="L995" s="62"/>
    </row>
    <row r="996">
      <c r="B996" s="95"/>
      <c r="C996" s="95"/>
      <c r="D996" s="95"/>
      <c r="E996" s="62"/>
      <c r="F996" s="62"/>
      <c r="G996" s="62"/>
      <c r="H996" s="62"/>
      <c r="I996" s="62"/>
      <c r="J996" s="62"/>
      <c r="K996" s="62"/>
      <c r="L996" s="62"/>
    </row>
    <row r="997">
      <c r="B997" s="95"/>
      <c r="C997" s="95"/>
      <c r="D997" s="95"/>
      <c r="E997" s="62"/>
      <c r="F997" s="62"/>
      <c r="G997" s="62"/>
      <c r="H997" s="62"/>
      <c r="I997" s="62"/>
      <c r="J997" s="62"/>
      <c r="K997" s="62"/>
      <c r="L997" s="62"/>
    </row>
    <row r="998">
      <c r="B998" s="95"/>
      <c r="C998" s="95"/>
      <c r="D998" s="95"/>
      <c r="E998" s="62"/>
      <c r="F998" s="62"/>
      <c r="G998" s="62"/>
      <c r="H998" s="62"/>
      <c r="I998" s="62"/>
      <c r="J998" s="62"/>
      <c r="K998" s="62"/>
      <c r="L998" s="62"/>
    </row>
    <row r="999">
      <c r="B999" s="95"/>
      <c r="C999" s="95"/>
      <c r="D999" s="95"/>
      <c r="E999" s="62"/>
      <c r="F999" s="62"/>
      <c r="G999" s="62"/>
      <c r="H999" s="62"/>
      <c r="I999" s="62"/>
      <c r="J999" s="62"/>
      <c r="K999" s="62"/>
      <c r="L999" s="62"/>
    </row>
    <row r="1000">
      <c r="B1000" s="95"/>
      <c r="C1000" s="95"/>
      <c r="D1000" s="95"/>
      <c r="E1000" s="62"/>
      <c r="F1000" s="62"/>
      <c r="G1000" s="62"/>
      <c r="H1000" s="62"/>
      <c r="I1000" s="62"/>
      <c r="J1000" s="62"/>
      <c r="K1000" s="62"/>
      <c r="L1000" s="62"/>
    </row>
    <row r="1001">
      <c r="B1001" s="95"/>
      <c r="C1001" s="95"/>
      <c r="D1001" s="95"/>
      <c r="E1001" s="62"/>
      <c r="F1001" s="62"/>
      <c r="G1001" s="62"/>
      <c r="H1001" s="62"/>
      <c r="I1001" s="62"/>
      <c r="J1001" s="62"/>
      <c r="K1001" s="62"/>
      <c r="L1001" s="62"/>
    </row>
    <row r="1002">
      <c r="B1002" s="95"/>
      <c r="C1002" s="95"/>
      <c r="D1002" s="95"/>
      <c r="E1002" s="62"/>
      <c r="F1002" s="62"/>
      <c r="G1002" s="62"/>
      <c r="H1002" s="62"/>
      <c r="I1002" s="62"/>
      <c r="J1002" s="62"/>
      <c r="K1002" s="62"/>
      <c r="L1002" s="62"/>
    </row>
    <row r="1003">
      <c r="B1003" s="95"/>
      <c r="C1003" s="95"/>
      <c r="D1003" s="95"/>
      <c r="E1003" s="62"/>
      <c r="F1003" s="62"/>
      <c r="G1003" s="62"/>
      <c r="H1003" s="62"/>
      <c r="I1003" s="62"/>
      <c r="J1003" s="62"/>
      <c r="K1003" s="62"/>
      <c r="L1003" s="62"/>
    </row>
    <row r="1004">
      <c r="B1004" s="95"/>
      <c r="C1004" s="95"/>
      <c r="D1004" s="95"/>
      <c r="E1004" s="62"/>
      <c r="F1004" s="62"/>
      <c r="G1004" s="62"/>
      <c r="H1004" s="62"/>
      <c r="I1004" s="62"/>
      <c r="J1004" s="62"/>
      <c r="K1004" s="62"/>
      <c r="L1004" s="62"/>
    </row>
  </sheetData>
  <mergeCells count="1">
    <mergeCell ref="F1:H1"/>
  </mergeCells>
  <conditionalFormatting sqref="C4:H13">
    <cfRule type="colorScale" priority="1">
      <colorScale>
        <cfvo type="min"/>
        <cfvo type="max"/>
        <color rgb="FFFFFFFF"/>
        <color rgb="FF6AA84F"/>
      </colorScale>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CC4125"/>
    <outlinePr summaryBelow="0" summaryRight="0"/>
    <pageSetUpPr fitToPage="1"/>
  </sheetPr>
  <sheetViews>
    <sheetView workbookViewId="0"/>
  </sheetViews>
  <sheetFormatPr customHeight="1" defaultColWidth="14.43" defaultRowHeight="15.75"/>
  <cols>
    <col customWidth="1" min="1" max="1" width="35.57"/>
    <col customWidth="1" min="2" max="2" width="29.14"/>
    <col customWidth="1" min="3" max="3" width="26.14"/>
    <col customWidth="1" min="4" max="6" width="17.29"/>
  </cols>
  <sheetData>
    <row r="1" ht="24.0" customHeight="1">
      <c r="A1" s="18" t="s">
        <v>62</v>
      </c>
      <c r="D1" s="20" t="str">
        <f>HYPERLINK("https://docs.google.com/spreadsheets/d/1cRTCdWiqPxGDPW_ym54wHbzQfhQ0-ven-G0LNxPPFjA/edit?usp=sharing","Zařazení druhu výdaje si můžete zkontrolovat ve skladbě.")</f>
        <v>Zařazení druhu výdaje si můžete zkontrolovat ve skladbě.</v>
      </c>
    </row>
    <row r="2" ht="32.25" customHeight="1">
      <c r="A2" s="22" t="s">
        <v>63</v>
      </c>
      <c r="B2" s="24" t="s">
        <v>65</v>
      </c>
      <c r="D2" s="26" t="s">
        <v>67</v>
      </c>
      <c r="E2" s="7"/>
      <c r="F2" s="7"/>
      <c r="G2" s="28"/>
      <c r="H2" s="28"/>
      <c r="I2" s="28"/>
      <c r="J2" s="28"/>
      <c r="K2" s="28"/>
      <c r="L2" s="28"/>
      <c r="M2" s="28"/>
      <c r="N2" s="28"/>
      <c r="O2" s="28"/>
      <c r="P2" s="28"/>
      <c r="Q2" s="28"/>
      <c r="R2" s="28"/>
      <c r="S2" s="28"/>
      <c r="T2" s="28"/>
      <c r="U2" s="28"/>
      <c r="V2" s="28"/>
      <c r="W2" s="28"/>
      <c r="X2" s="28"/>
      <c r="Y2" s="28"/>
    </row>
    <row r="3">
      <c r="A3" s="22" t="s">
        <v>69</v>
      </c>
      <c r="B3" s="7" t="s">
        <v>70</v>
      </c>
      <c r="D3" s="7">
        <v>2019.0</v>
      </c>
      <c r="E3" s="7">
        <v>2020.0</v>
      </c>
      <c r="F3" s="7">
        <v>2021.0</v>
      </c>
      <c r="G3" s="7">
        <v>2022.0</v>
      </c>
      <c r="I3" s="28"/>
      <c r="J3" s="28"/>
      <c r="K3" s="28"/>
      <c r="L3" s="28"/>
      <c r="M3" s="28"/>
      <c r="N3" s="28"/>
      <c r="O3" s="28"/>
      <c r="P3" s="28"/>
      <c r="Q3" s="28"/>
      <c r="R3" s="28"/>
      <c r="S3" s="28"/>
      <c r="T3" s="28"/>
      <c r="U3" s="28"/>
      <c r="V3" s="28"/>
      <c r="W3" s="28"/>
      <c r="X3" s="28"/>
      <c r="Y3" s="28"/>
    </row>
    <row r="4">
      <c r="A4" s="31" t="s">
        <v>50</v>
      </c>
      <c r="B4" s="32" t="s">
        <v>71</v>
      </c>
      <c r="C4" s="33"/>
      <c r="D4" s="35">
        <f>'Příjmy'!E3</f>
        <v>68191016</v>
      </c>
      <c r="E4" s="35">
        <f>'Příjmy'!F3</f>
        <v>58996968.4</v>
      </c>
      <c r="F4" s="35">
        <f>'Příjmy'!G3</f>
        <v>98715625.8</v>
      </c>
      <c r="G4" s="35">
        <f>'Příjmy'!H3</f>
        <v>73381403.2</v>
      </c>
      <c r="H4" s="28"/>
      <c r="I4" s="28"/>
      <c r="J4" s="28"/>
      <c r="K4" s="28"/>
      <c r="L4" s="28"/>
      <c r="M4" s="28"/>
      <c r="N4" s="28"/>
      <c r="O4" s="28"/>
      <c r="P4" s="28"/>
      <c r="Q4" s="28"/>
      <c r="R4" s="28"/>
      <c r="S4" s="28"/>
      <c r="T4" s="28"/>
      <c r="U4" s="28"/>
      <c r="V4" s="28"/>
      <c r="W4" s="28"/>
      <c r="X4" s="28"/>
      <c r="Y4" s="28"/>
    </row>
    <row r="5">
      <c r="A5" s="31" t="s">
        <v>50</v>
      </c>
      <c r="B5" s="4" t="s">
        <v>77</v>
      </c>
      <c r="C5" s="33"/>
      <c r="D5" s="35">
        <f>'Příjmy'!E3-'Příjmy'!E4-43556000</f>
        <v>24635016</v>
      </c>
      <c r="E5" s="35">
        <f>'Příjmy'!F3-'Příjmy'!F4</f>
        <v>20992598</v>
      </c>
      <c r="F5" s="35">
        <f>'Příjmy'!G3-'Příjmy'!G4</f>
        <v>72990303</v>
      </c>
      <c r="G5" s="35">
        <f>'Příjmy'!H3-'Příjmy'!H4</f>
        <v>23103423</v>
      </c>
      <c r="H5" s="28"/>
      <c r="I5" s="28"/>
      <c r="J5" s="28"/>
      <c r="K5" s="28"/>
      <c r="L5" s="28"/>
      <c r="M5" s="28"/>
      <c r="N5" s="28"/>
      <c r="O5" s="28"/>
      <c r="P5" s="28"/>
      <c r="Q5" s="28"/>
      <c r="R5" s="28"/>
      <c r="S5" s="28"/>
      <c r="T5" s="28"/>
      <c r="U5" s="28"/>
      <c r="V5" s="28"/>
      <c r="W5" s="28"/>
      <c r="X5" s="28"/>
      <c r="Y5" s="28"/>
    </row>
    <row r="6">
      <c r="A6" s="4" t="s">
        <v>55</v>
      </c>
      <c r="B6" s="4" t="s">
        <v>78</v>
      </c>
      <c r="C6" s="33"/>
      <c r="D6" s="35">
        <f t="shared" ref="D6:G6" si="1">sum(D11:D1023)</f>
        <v>30186645.6</v>
      </c>
      <c r="E6" s="35">
        <f t="shared" si="1"/>
        <v>33271645.6</v>
      </c>
      <c r="F6" s="35">
        <f t="shared" si="1"/>
        <v>48437645.6</v>
      </c>
      <c r="G6" s="35">
        <f t="shared" si="1"/>
        <v>31471645.6</v>
      </c>
      <c r="H6" s="28"/>
      <c r="I6" s="28"/>
      <c r="J6" s="28"/>
      <c r="K6" s="28"/>
      <c r="L6" s="28"/>
      <c r="M6" s="28"/>
      <c r="N6" s="28"/>
      <c r="O6" s="28"/>
      <c r="P6" s="28"/>
      <c r="Q6" s="28"/>
      <c r="R6" s="28"/>
      <c r="S6" s="28"/>
      <c r="T6" s="28"/>
      <c r="U6" s="28"/>
      <c r="V6" s="28"/>
      <c r="W6" s="28"/>
      <c r="X6" s="28"/>
      <c r="Y6" s="28"/>
    </row>
    <row r="7">
      <c r="A7" s="4" t="s">
        <v>85</v>
      </c>
      <c r="B7" s="17" t="s">
        <v>86</v>
      </c>
      <c r="C7" s="33"/>
      <c r="D7" s="35">
        <f t="shared" ref="D7:G7" si="2">D4-D6</f>
        <v>38004370.4</v>
      </c>
      <c r="E7" s="35">
        <f t="shared" si="2"/>
        <v>25725322.8</v>
      </c>
      <c r="F7" s="35">
        <f t="shared" si="2"/>
        <v>50277980.2</v>
      </c>
      <c r="G7" s="35">
        <f t="shared" si="2"/>
        <v>41909757.6</v>
      </c>
      <c r="H7" s="28"/>
      <c r="I7" s="28"/>
      <c r="J7" s="28"/>
      <c r="K7" s="28"/>
      <c r="L7" s="28"/>
      <c r="M7" s="28"/>
      <c r="N7" s="28"/>
      <c r="O7" s="28"/>
      <c r="P7" s="28"/>
      <c r="Q7" s="28"/>
      <c r="R7" s="28"/>
      <c r="S7" s="28"/>
      <c r="T7" s="28"/>
      <c r="U7" s="28"/>
      <c r="V7" s="28"/>
      <c r="W7" s="28"/>
      <c r="X7" s="28"/>
      <c r="Y7" s="28"/>
    </row>
    <row r="8" ht="47.25" customHeight="1">
      <c r="A8" s="5"/>
      <c r="B8" s="21"/>
      <c r="C8" s="21"/>
      <c r="D8" s="45" t="s">
        <v>93</v>
      </c>
      <c r="E8" s="29"/>
      <c r="F8" s="29"/>
    </row>
    <row r="9" ht="47.25" customHeight="1">
      <c r="A9" s="5" t="s">
        <v>95</v>
      </c>
      <c r="B9" s="21"/>
      <c r="D9" s="29" t="s">
        <v>96</v>
      </c>
      <c r="E9" s="29" t="s">
        <v>74</v>
      </c>
      <c r="F9" s="29" t="s">
        <v>75</v>
      </c>
    </row>
    <row r="10">
      <c r="A10" s="7" t="s">
        <v>97</v>
      </c>
      <c r="B10" s="7" t="s">
        <v>82</v>
      </c>
      <c r="C10" s="33" t="s">
        <v>83</v>
      </c>
      <c r="D10" s="7">
        <v>2019.0</v>
      </c>
      <c r="E10" s="7">
        <v>2020.0</v>
      </c>
      <c r="F10" s="7">
        <v>2021.0</v>
      </c>
      <c r="G10" s="7">
        <v>2021.0</v>
      </c>
      <c r="H10" s="28"/>
      <c r="I10" s="28"/>
      <c r="J10" s="28"/>
      <c r="K10" s="28"/>
      <c r="L10" s="28"/>
      <c r="M10" s="28"/>
      <c r="N10" s="28"/>
      <c r="O10" s="28"/>
      <c r="P10" s="28"/>
      <c r="Q10" s="28"/>
      <c r="R10" s="28"/>
      <c r="S10" s="28"/>
      <c r="T10" s="28"/>
      <c r="U10" s="28"/>
      <c r="V10" s="28"/>
      <c r="W10" s="28"/>
      <c r="X10" s="28"/>
      <c r="Y10" s="28"/>
    </row>
    <row r="11">
      <c r="A11" t="str">
        <f>IFERROR(__xludf.DUMMYFUNCTION("query('Záměry'!A6:L1023,""select B,D,E,L where A='Rozpočtová položka'"",0)"),"Činnost poslaneckého klubu")</f>
        <v>Činnost poslaneckého klubu</v>
      </c>
      <c r="B11" t="str">
        <f>IFERROR(__xludf.DUMMYFUNCTION("""COMPUTED_VALUE"""),"Výdaje na činnost poslanců")</f>
        <v>Výdaje na činnost poslanců</v>
      </c>
      <c r="C11" s="48" t="str">
        <f>IFERROR(__xludf.DUMMYFUNCTION("""COMPUTED_VALUE"""),"poslanecký klub")</f>
        <v>poslanecký klub</v>
      </c>
      <c r="D11" s="47">
        <f>IFERROR(__xludf.DUMMYFUNCTION("""COMPUTED_VALUE"""),5384400.0)</f>
        <v>5384400</v>
      </c>
      <c r="E11" s="47">
        <f t="shared" ref="E11:G11" si="3">D11</f>
        <v>5384400</v>
      </c>
      <c r="F11" s="47">
        <f t="shared" si="3"/>
        <v>5384400</v>
      </c>
      <c r="G11" s="47">
        <f t="shared" si="3"/>
        <v>5384400</v>
      </c>
      <c r="H11" s="49"/>
    </row>
    <row r="12">
      <c r="A12" t="str">
        <f>IFERROR(__xludf.DUMMYFUNCTION("""COMPUTED_VALUE"""),"Provozní výdaje kanceláře")</f>
        <v>Provozní výdaje kanceláře</v>
      </c>
      <c r="B12" t="str">
        <f>IFERROR(__xludf.DUMMYFUNCTION("""COMPUTED_VALUE"""),"Provozní výdaje kanceláře")</f>
        <v>Provozní výdaje kanceláře</v>
      </c>
      <c r="C12" s="48" t="str">
        <f>IFERROR(__xludf.DUMMYFUNCTION("""COMPUTED_VALUE"""),"kancelář")</f>
        <v>kancelář</v>
      </c>
      <c r="D12" s="47">
        <f>IFERROR(__xludf.DUMMYFUNCTION("""COMPUTED_VALUE"""),1929080.0)</f>
        <v>1929080</v>
      </c>
      <c r="E12" s="47">
        <f t="shared" ref="E12:G12" si="4">D12</f>
        <v>1929080</v>
      </c>
      <c r="F12" s="47">
        <f t="shared" si="4"/>
        <v>1929080</v>
      </c>
      <c r="G12" s="47">
        <f t="shared" si="4"/>
        <v>1929080</v>
      </c>
      <c r="H12" s="49"/>
    </row>
    <row r="13">
      <c r="A13" t="str">
        <f>IFERROR(__xludf.DUMMYFUNCTION("""COMPUTED_VALUE"""),"Nájem a provoz sídla strany")</f>
        <v>Nájem a provoz sídla strany</v>
      </c>
      <c r="B13" t="str">
        <f>IFERROR(__xludf.DUMMYFUNCTION("""COMPUTED_VALUE"""),"Výdaje na provoz prostor strany")</f>
        <v>Výdaje na provoz prostor strany</v>
      </c>
      <c r="C13" s="52" t="str">
        <f>IFERROR(__xludf.DUMMYFUNCTION("""COMPUTED_VALUE"""),"kancelář")</f>
        <v>kancelář</v>
      </c>
      <c r="D13" s="47">
        <f>IFERROR(__xludf.DUMMYFUNCTION("""COMPUTED_VALUE"""),500000.0)</f>
        <v>500000</v>
      </c>
      <c r="E13" s="47">
        <f t="shared" ref="E13:G13" si="5">D13</f>
        <v>500000</v>
      </c>
      <c r="F13" s="47">
        <f t="shared" si="5"/>
        <v>500000</v>
      </c>
      <c r="G13" s="47">
        <f t="shared" si="5"/>
        <v>500000</v>
      </c>
      <c r="H13" s="49"/>
    </row>
    <row r="14" hidden="1">
      <c r="A14" t="str">
        <f>IFERROR(__xludf.DUMMYFUNCTION("""COMPUTED_VALUE"""),"1. Pirátská - provozní úvěr")</f>
        <v>1. Pirátská - provozní úvěr</v>
      </c>
      <c r="B14" t="str">
        <f>IFERROR(__xludf.DUMMYFUNCTION("""COMPUTED_VALUE"""),"Výdaje ve finanční oblasti")</f>
        <v>Výdaje ve finanční oblasti</v>
      </c>
      <c r="C14" s="48" t="str">
        <f>IFERROR(__xludf.DUMMYFUNCTION("""COMPUTED_VALUE"""),"republikové předsednictvo")</f>
        <v>republikové předsednictvo</v>
      </c>
      <c r="D14" s="47">
        <f>IFERROR(__xludf.DUMMYFUNCTION("""COMPUTED_VALUE"""),0.0)</f>
        <v>0</v>
      </c>
      <c r="E14" s="47">
        <f t="shared" ref="E14:G14" si="6">D14</f>
        <v>0</v>
      </c>
      <c r="F14" s="47">
        <f t="shared" si="6"/>
        <v>0</v>
      </c>
      <c r="G14" s="47">
        <f t="shared" si="6"/>
        <v>0</v>
      </c>
      <c r="H14" s="49"/>
    </row>
    <row r="15">
      <c r="A15" t="str">
        <f>IFERROR(__xludf.DUMMYFUNCTION("""COMPUTED_VALUE"""),"Provozní výdaje předsednictva")</f>
        <v>Provozní výdaje předsednictva</v>
      </c>
      <c r="B15" t="str">
        <f>IFERROR(__xludf.DUMMYFUNCTION("""COMPUTED_VALUE"""),"Výdaje předsednictva")</f>
        <v>Výdaje předsednictva</v>
      </c>
      <c r="C15" s="48" t="str">
        <f>IFERROR(__xludf.DUMMYFUNCTION("""COMPUTED_VALUE"""),"republikové předsednictvo")</f>
        <v>republikové předsednictvo</v>
      </c>
      <c r="D15" s="47">
        <f>IFERROR(__xludf.DUMMYFUNCTION("""COMPUTED_VALUE"""),765200.0)</f>
        <v>765200</v>
      </c>
      <c r="E15" s="47">
        <f t="shared" ref="E15:G15" si="7">D15</f>
        <v>765200</v>
      </c>
      <c r="F15" s="47">
        <f t="shared" si="7"/>
        <v>765200</v>
      </c>
      <c r="G15" s="47">
        <f t="shared" si="7"/>
        <v>765200</v>
      </c>
      <c r="H15" s="49"/>
    </row>
    <row r="16">
      <c r="A16" t="str">
        <f>IFERROR(__xludf.DUMMYFUNCTION("""COMPUTED_VALUE"""),"Rezerva předsednictva")</f>
        <v>Rezerva předsednictva</v>
      </c>
      <c r="B16" t="str">
        <f>IFERROR(__xludf.DUMMYFUNCTION("""COMPUTED_VALUE"""),"Výdaje předsednictva")</f>
        <v>Výdaje předsednictva</v>
      </c>
      <c r="C16" s="48" t="str">
        <f>IFERROR(__xludf.DUMMYFUNCTION("""COMPUTED_VALUE"""),"republikové předsednictvo")</f>
        <v>republikové předsednictvo</v>
      </c>
      <c r="D16" s="56">
        <f>IFERROR(__xludf.DUMMYFUNCTION("""COMPUTED_VALUE"""),2000000.0)</f>
        <v>2000000</v>
      </c>
      <c r="E16" s="47">
        <f t="shared" ref="E16:G16" si="8">D16</f>
        <v>2000000</v>
      </c>
      <c r="F16" s="47">
        <f t="shared" si="8"/>
        <v>2000000</v>
      </c>
      <c r="G16" s="47">
        <f t="shared" si="8"/>
        <v>2000000</v>
      </c>
      <c r="H16" s="49"/>
    </row>
    <row r="17">
      <c r="A17" t="str">
        <f>IFERROR(__xludf.DUMMYFUNCTION("""COMPUTED_VALUE"""),"Výdaje na právní záležitosti")</f>
        <v>Výdaje na právní záležitosti</v>
      </c>
      <c r="B17" t="str">
        <f>IFERROR(__xludf.DUMMYFUNCTION("""COMPUTED_VALUE"""),"Výdaje v právní oblasti")</f>
        <v>Výdaje v právní oblasti</v>
      </c>
      <c r="C17" s="48" t="str">
        <f>IFERROR(__xludf.DUMMYFUNCTION("""COMPUTED_VALUE"""),"právní tým")</f>
        <v>právní tým</v>
      </c>
      <c r="D17" s="55">
        <f>IFERROR(__xludf.DUMMYFUNCTION("""COMPUTED_VALUE"""),200000.0)</f>
        <v>200000</v>
      </c>
      <c r="E17" s="47">
        <f t="shared" ref="E17:G17" si="9">D17</f>
        <v>200000</v>
      </c>
      <c r="F17" s="47">
        <f t="shared" si="9"/>
        <v>200000</v>
      </c>
      <c r="G17" s="47">
        <f t="shared" si="9"/>
        <v>200000</v>
      </c>
      <c r="H17" s="49"/>
    </row>
    <row r="18">
      <c r="A18" t="str">
        <f>IFERROR(__xludf.DUMMYFUNCTION("""COMPUTED_VALUE"""),"Provozní výdaje administrativního odboru")</f>
        <v>Provozní výdaje administrativního odboru</v>
      </c>
      <c r="B18" t="str">
        <f>IFERROR(__xludf.DUMMYFUNCTION("""COMPUTED_VALUE"""),"Výdaje v administrativní oblasti")</f>
        <v>Výdaje v administrativní oblasti</v>
      </c>
      <c r="C18" s="52" t="str">
        <f>IFERROR(__xludf.DUMMYFUNCTION("""COMPUTED_VALUE"""),"administrativní odbor")</f>
        <v>administrativní odbor</v>
      </c>
      <c r="D18" s="55">
        <f>IFERROR(__xludf.DUMMYFUNCTION("""COMPUTED_VALUE"""),160000.0)</f>
        <v>160000</v>
      </c>
      <c r="E18" s="47">
        <f t="shared" ref="E18:G18" si="10">D18</f>
        <v>160000</v>
      </c>
      <c r="F18" s="47">
        <f t="shared" si="10"/>
        <v>160000</v>
      </c>
      <c r="G18" s="47">
        <f t="shared" si="10"/>
        <v>160000</v>
      </c>
      <c r="H18" s="49"/>
    </row>
    <row r="19">
      <c r="A19" s="59" t="str">
        <f>IFERROR(__xludf.DUMMYFUNCTION("""COMPUTED_VALUE"""),"Provozní výdaje mediálního odboru")</f>
        <v>Provozní výdaje mediálního odboru</v>
      </c>
      <c r="B19" s="59" t="str">
        <f>IFERROR(__xludf.DUMMYFUNCTION("""COMPUTED_VALUE"""),"Výdaje v mediální oblasti")</f>
        <v>Výdaje v mediální oblasti</v>
      </c>
      <c r="C19" s="61" t="str">
        <f>IFERROR(__xludf.DUMMYFUNCTION("""COMPUTED_VALUE"""),"mediální odbor")</f>
        <v>mediální odbor</v>
      </c>
      <c r="D19" s="63">
        <f>IFERROR(__xludf.DUMMYFUNCTION("""COMPUTED_VALUE"""),5979440.0)</f>
        <v>5979440</v>
      </c>
      <c r="E19" s="47">
        <f t="shared" ref="E19:G19" si="11">D19</f>
        <v>5979440</v>
      </c>
      <c r="F19" s="47">
        <f t="shared" si="11"/>
        <v>5979440</v>
      </c>
      <c r="G19" s="47">
        <f t="shared" si="11"/>
        <v>5979440</v>
      </c>
      <c r="H19" s="61"/>
      <c r="I19" s="66"/>
      <c r="J19" s="66"/>
      <c r="K19" s="66"/>
      <c r="L19" s="66"/>
      <c r="M19" s="66"/>
      <c r="N19" s="66"/>
      <c r="O19" s="66"/>
      <c r="P19" s="66"/>
      <c r="Q19" s="66"/>
      <c r="R19" s="66"/>
      <c r="S19" s="66"/>
      <c r="T19" s="66"/>
      <c r="U19" s="66"/>
      <c r="V19" s="66"/>
      <c r="W19" s="66"/>
      <c r="X19" s="66"/>
      <c r="Y19" s="66"/>
    </row>
    <row r="20" ht="15.0" customHeight="1">
      <c r="A20" s="13" t="str">
        <f>IFERROR(__xludf.DUMMYFUNCTION("""COMPUTED_VALUE"""),"Provozní výdaje personálního odboru")</f>
        <v>Provozní výdaje personálního odboru</v>
      </c>
      <c r="B20" s="13" t="str">
        <f>IFERROR(__xludf.DUMMYFUNCTION("""COMPUTED_VALUE"""),"Výdaje v personální oblasti")</f>
        <v>Výdaje v personální oblasti</v>
      </c>
      <c r="C20" s="69" t="str">
        <f>IFERROR(__xludf.DUMMYFUNCTION("""COMPUTED_VALUE"""),"personální odbor")</f>
        <v>personální odbor</v>
      </c>
      <c r="D20" s="71">
        <f>IFERROR(__xludf.DUMMYFUNCTION("""COMPUTED_VALUE"""),6703897.600000001)</f>
        <v>6703897.6</v>
      </c>
      <c r="E20" s="47">
        <f t="shared" ref="E20:G20" si="12">D20</f>
        <v>6703897.6</v>
      </c>
      <c r="F20" s="47">
        <f t="shared" si="12"/>
        <v>6703897.6</v>
      </c>
      <c r="G20" s="47">
        <f t="shared" si="12"/>
        <v>6703897.6</v>
      </c>
      <c r="H20" s="74"/>
      <c r="I20" s="75"/>
      <c r="J20" s="75"/>
      <c r="K20" s="75"/>
      <c r="L20" s="75"/>
      <c r="M20" s="75"/>
      <c r="N20" s="75"/>
      <c r="O20" s="75"/>
      <c r="P20" s="75"/>
      <c r="Q20" s="75"/>
      <c r="R20" s="75"/>
      <c r="S20" s="75"/>
      <c r="T20" s="75"/>
      <c r="U20" s="75"/>
      <c r="V20" s="75"/>
      <c r="W20" s="75"/>
      <c r="X20" s="75"/>
      <c r="Y20" s="75"/>
    </row>
    <row r="21">
      <c r="A21" t="str">
        <f>IFERROR(__xludf.DUMMYFUNCTION("""COMPUTED_VALUE"""),"Provozní výdaje technického odboru")</f>
        <v>Provozní výdaje technického odboru</v>
      </c>
      <c r="B21" t="str">
        <f>IFERROR(__xludf.DUMMYFUNCTION("""COMPUTED_VALUE"""),"Výdaje v technické oblasti")</f>
        <v>Výdaje v technické oblasti</v>
      </c>
      <c r="C21" s="52" t="str">
        <f>IFERROR(__xludf.DUMMYFUNCTION("""COMPUTED_VALUE"""),"technický odbor")</f>
        <v>technický odbor</v>
      </c>
      <c r="D21" s="55">
        <f>IFERROR(__xludf.DUMMYFUNCTION("""COMPUTED_VALUE"""),1875120.0)</f>
        <v>1875120</v>
      </c>
      <c r="E21" s="47">
        <f t="shared" ref="E21:G21" si="13">D21</f>
        <v>1875120</v>
      </c>
      <c r="F21" s="47">
        <f t="shared" si="13"/>
        <v>1875120</v>
      </c>
      <c r="G21" s="47">
        <f t="shared" si="13"/>
        <v>1875120</v>
      </c>
      <c r="H21" s="49"/>
    </row>
    <row r="22">
      <c r="A22" t="str">
        <f>IFERROR(__xludf.DUMMYFUNCTION("""COMPUTED_VALUE"""),"Provozní výdaje zahraničního odboru")</f>
        <v>Provozní výdaje zahraničního odboru</v>
      </c>
      <c r="B22" t="str">
        <f>IFERROR(__xludf.DUMMYFUNCTION("""COMPUTED_VALUE"""),"Výdaje v zahraniční oblasti")</f>
        <v>Výdaje v zahraniční oblasti</v>
      </c>
      <c r="C22" s="52" t="str">
        <f>IFERROR(__xludf.DUMMYFUNCTION("""COMPUTED_VALUE"""),"zahraniční odbor")</f>
        <v>zahraniční odbor</v>
      </c>
      <c r="D22" s="55">
        <f>IFERROR(__xludf.DUMMYFUNCTION("""COMPUTED_VALUE"""),417000.0)</f>
        <v>417000</v>
      </c>
      <c r="E22" s="47">
        <f t="shared" ref="E22:G22" si="14">D22</f>
        <v>417000</v>
      </c>
      <c r="F22" s="47">
        <f t="shared" si="14"/>
        <v>417000</v>
      </c>
      <c r="G22" s="47">
        <f t="shared" si="14"/>
        <v>417000</v>
      </c>
      <c r="H22" s="49"/>
    </row>
    <row r="23">
      <c r="A23" t="str">
        <f>IFERROR(__xludf.DUMMYFUNCTION("""COMPUTED_VALUE"""),"Provozní výdaje republikového výboru")</f>
        <v>Provozní výdaje republikového výboru</v>
      </c>
      <c r="B23" t="str">
        <f>IFERROR(__xludf.DUMMYFUNCTION("""COMPUTED_VALUE"""),"Výdaje republikového výboru")</f>
        <v>Výdaje republikového výboru</v>
      </c>
      <c r="C23" s="52" t="str">
        <f>IFERROR(__xludf.DUMMYFUNCTION("""COMPUTED_VALUE"""),"republikový výbor")</f>
        <v>republikový výbor</v>
      </c>
      <c r="D23" s="56">
        <f>IFERROR(__xludf.DUMMYFUNCTION("""COMPUTED_VALUE"""),230000.0)</f>
        <v>230000</v>
      </c>
      <c r="E23" s="47">
        <f t="shared" ref="E23:G23" si="15">D23</f>
        <v>230000</v>
      </c>
      <c r="F23" s="47">
        <f t="shared" si="15"/>
        <v>230000</v>
      </c>
      <c r="G23" s="47">
        <f t="shared" si="15"/>
        <v>230000</v>
      </c>
      <c r="H23" s="49"/>
    </row>
    <row r="24">
      <c r="A24" t="str">
        <f>IFERROR(__xludf.DUMMYFUNCTION("""COMPUTED_VALUE"""),"Provozní výdaje kontrolní komise")</f>
        <v>Provozní výdaje kontrolní komise</v>
      </c>
      <c r="B24" t="str">
        <f>IFERROR(__xludf.DUMMYFUNCTION("""COMPUTED_VALUE"""),"Výdaje na kontrolní činnost")</f>
        <v>Výdaje na kontrolní činnost</v>
      </c>
      <c r="C24" s="52" t="str">
        <f>IFERROR(__xludf.DUMMYFUNCTION("""COMPUTED_VALUE"""),"kontrolní komise")</f>
        <v>kontrolní komise</v>
      </c>
      <c r="D24" s="56">
        <f>IFERROR(__xludf.DUMMYFUNCTION("""COMPUTED_VALUE"""),30000.0)</f>
        <v>30000</v>
      </c>
      <c r="E24" s="47">
        <f t="shared" ref="E24:G24" si="16">D24</f>
        <v>30000</v>
      </c>
      <c r="F24" s="47">
        <f t="shared" si="16"/>
        <v>30000</v>
      </c>
      <c r="G24" s="47">
        <f t="shared" si="16"/>
        <v>30000</v>
      </c>
      <c r="H24" s="49"/>
    </row>
    <row r="25">
      <c r="A25" t="str">
        <f>IFERROR(__xludf.DUMMYFUNCTION("""COMPUTED_VALUE"""),"Provozní výdaje rozhodčí komise")</f>
        <v>Provozní výdaje rozhodčí komise</v>
      </c>
      <c r="B25" t="str">
        <f>IFERROR(__xludf.DUMMYFUNCTION("""COMPUTED_VALUE"""),"Výdaje na rozhodčí činnost")</f>
        <v>Výdaje na rozhodčí činnost</v>
      </c>
      <c r="C25" s="52" t="str">
        <f>IFERROR(__xludf.DUMMYFUNCTION("""COMPUTED_VALUE"""),"rozhodčí komise")</f>
        <v>rozhodčí komise</v>
      </c>
      <c r="D25" s="56">
        <f>IFERROR(__xludf.DUMMYFUNCTION("""COMPUTED_VALUE"""),17508.0)</f>
        <v>17508</v>
      </c>
      <c r="E25" s="47">
        <f t="shared" ref="E25:G25" si="17">D25</f>
        <v>17508</v>
      </c>
      <c r="F25" s="47">
        <f t="shared" si="17"/>
        <v>17508</v>
      </c>
      <c r="G25" s="47">
        <f t="shared" si="17"/>
        <v>17508</v>
      </c>
      <c r="H25" s="49"/>
    </row>
    <row r="26">
      <c r="A26" t="str">
        <f>IFERROR(__xludf.DUMMYFUNCTION("""COMPUTED_VALUE"""),"Volební štáb")</f>
        <v>Volební štáb</v>
      </c>
      <c r="B26" t="str">
        <f>IFERROR(__xludf.DUMMYFUNCTION("""COMPUTED_VALUE"""),"Výdaje na eurovolby")</f>
        <v>Výdaje na eurovolby</v>
      </c>
      <c r="C26" s="52" t="str">
        <f>IFERROR(__xludf.DUMMYFUNCTION("""COMPUTED_VALUE"""),"volební štáb")</f>
        <v>volební štáb</v>
      </c>
      <c r="D26" s="56">
        <f>IFERROR(__xludf.DUMMYFUNCTION("""COMPUTED_VALUE"""),1250000.0)</f>
        <v>1250000</v>
      </c>
      <c r="E26" s="47">
        <f t="shared" ref="E26:G26" si="18">D26</f>
        <v>1250000</v>
      </c>
      <c r="F26" s="47">
        <f t="shared" si="18"/>
        <v>1250000</v>
      </c>
      <c r="G26" s="47">
        <f t="shared" si="18"/>
        <v>1250000</v>
      </c>
      <c r="H26" s="49"/>
    </row>
    <row r="27">
      <c r="A27" t="str">
        <f>IFERROR(__xludf.DUMMYFUNCTION("""COMPUTED_VALUE"""),"Volební kampaň do europarlamentu")</f>
        <v>Volební kampaň do europarlamentu</v>
      </c>
      <c r="B27" t="str">
        <f>IFERROR(__xludf.DUMMYFUNCTION("""COMPUTED_VALUE"""),"Výdaje na eurovolby")</f>
        <v>Výdaje na eurovolby</v>
      </c>
      <c r="C27" s="52" t="str">
        <f>IFERROR(__xludf.DUMMYFUNCTION("""COMPUTED_VALUE"""),"volební štáb")</f>
        <v>volební štáb</v>
      </c>
      <c r="D27" s="56">
        <f>IFERROR(__xludf.DUMMYFUNCTION("""COMPUTED_VALUE"""),2250000.0)</f>
        <v>2250000</v>
      </c>
      <c r="E27" s="47">
        <f t="shared" ref="E27:G27" si="19">D27</f>
        <v>2250000</v>
      </c>
      <c r="F27" s="47">
        <f t="shared" si="19"/>
        <v>2250000</v>
      </c>
      <c r="G27" s="47">
        <f t="shared" si="19"/>
        <v>2250000</v>
      </c>
      <c r="H27" s="49"/>
    </row>
    <row r="28">
      <c r="A28" t="str">
        <f>IFERROR(__xludf.DUMMYFUNCTION("""COMPUTED_VALUE"""),"Volební kampaň do sněmovny")</f>
        <v>Volební kampaň do sněmovny</v>
      </c>
      <c r="B28" t="str">
        <f>IFERROR(__xludf.DUMMYFUNCTION("""COMPUTED_VALUE"""),"Výdaje na sněmovní volby")</f>
        <v>Výdaje na sněmovní volby</v>
      </c>
      <c r="C28" s="52" t="str">
        <f>IFERROR(__xludf.DUMMYFUNCTION("""COMPUTED_VALUE"""),"volební štáb")</f>
        <v>volební štáb</v>
      </c>
      <c r="D28" s="55">
        <f>IFERROR(__xludf.DUMMYFUNCTION("""COMPUTED_VALUE"""),0.0)</f>
        <v>0</v>
      </c>
      <c r="E28" s="47">
        <f>D28</f>
        <v>0</v>
      </c>
      <c r="F28" s="47">
        <v>1.8E7</v>
      </c>
      <c r="G28" s="47"/>
      <c r="H28" s="49"/>
    </row>
    <row r="29">
      <c r="A29" t="str">
        <f>IFERROR(__xludf.DUMMYFUNCTION("""COMPUTED_VALUE"""),"Centrální podpora senátních kampaní")</f>
        <v>Centrální podpora senátních kampaní</v>
      </c>
      <c r="B29" t="str">
        <f>IFERROR(__xludf.DUMMYFUNCTION("""COMPUTED_VALUE"""),"Výdaje na senátní volby")</f>
        <v>Výdaje na senátní volby</v>
      </c>
      <c r="C29" s="52" t="str">
        <f>IFERROR(__xludf.DUMMYFUNCTION("""COMPUTED_VALUE"""),"volební štáb")</f>
        <v>volební štáb</v>
      </c>
      <c r="D29" s="49">
        <f>IFERROR(__xludf.DUMMYFUNCTION("""COMPUTED_VALUE"""),0.0)</f>
        <v>0</v>
      </c>
      <c r="E29" s="47">
        <v>1300000.0</v>
      </c>
      <c r="F29" s="47"/>
      <c r="G29" s="47">
        <f>E29</f>
        <v>1300000</v>
      </c>
      <c r="H29" s="49"/>
    </row>
    <row r="30">
      <c r="A30" t="str">
        <f>IFERROR(__xludf.DUMMYFUNCTION("""COMPUTED_VALUE"""),"Centrální podpora komunální kampaně")</f>
        <v>Centrální podpora komunální kampaně</v>
      </c>
      <c r="B30" t="str">
        <f>IFERROR(__xludf.DUMMYFUNCTION("""COMPUTED_VALUE"""),"Výdaje na komunální volby")</f>
        <v>Výdaje na komunální volby</v>
      </c>
      <c r="C30" s="52" t="str">
        <f>IFERROR(__xludf.DUMMYFUNCTION("""COMPUTED_VALUE"""),"volební štáb")</f>
        <v>volební štáb</v>
      </c>
      <c r="D30" s="49">
        <f>IFERROR(__xludf.DUMMYFUNCTION("""COMPUTED_VALUE"""),0.0)</f>
        <v>0</v>
      </c>
      <c r="E30" s="47">
        <f t="shared" ref="E30:G30" si="20">D30</f>
        <v>0</v>
      </c>
      <c r="F30" s="47">
        <f t="shared" si="20"/>
        <v>0</v>
      </c>
      <c r="G30" s="47">
        <f t="shared" si="20"/>
        <v>0</v>
      </c>
      <c r="H30" s="49"/>
    </row>
    <row r="31">
      <c r="A31" t="str">
        <f>IFERROR(__xludf.DUMMYFUNCTION("""COMPUTED_VALUE"""),"Centrální podpora krajské kampaně")</f>
        <v>Centrální podpora krajské kampaně</v>
      </c>
      <c r="B31" t="str">
        <f>IFERROR(__xludf.DUMMYFUNCTION("""COMPUTED_VALUE"""),"Výdaje na krajské volby")</f>
        <v>Výdaje na krajské volby</v>
      </c>
      <c r="C31" s="52" t="str">
        <f>IFERROR(__xludf.DUMMYFUNCTION("""COMPUTED_VALUE"""),"volební štáb")</f>
        <v>volební štáb</v>
      </c>
      <c r="D31" s="78">
        <f>IFERROR(__xludf.DUMMYFUNCTION("""COMPUTED_VALUE"""),0.0)</f>
        <v>0</v>
      </c>
      <c r="E31" s="47">
        <v>1800000.0</v>
      </c>
      <c r="F31" s="47"/>
      <c r="G31" s="47"/>
      <c r="H31" s="49"/>
    </row>
    <row r="32">
      <c r="A32" t="str">
        <f>IFERROR(__xludf.DUMMYFUNCTION("""COMPUTED_VALUE"""),"Příspěvek na volební náklady")</f>
        <v>Příspěvek na volební náklady</v>
      </c>
      <c r="B32" t="str">
        <f>IFERROR(__xludf.DUMMYFUNCTION("""COMPUTED_VALUE"""),"Výdaje na daně a poplatky")</f>
        <v>Výdaje na daně a poplatky</v>
      </c>
      <c r="C32" s="52" t="str">
        <f>IFERROR(__xludf.DUMMYFUNCTION("""COMPUTED_VALUE"""),"administrativní odbor")</f>
        <v>administrativní odbor</v>
      </c>
      <c r="D32" s="78">
        <f>IFERROR(__xludf.DUMMYFUNCTION("""COMPUTED_VALUE"""),15000.0)</f>
        <v>15000</v>
      </c>
      <c r="E32" s="47"/>
      <c r="F32" s="47">
        <v>266000.0</v>
      </c>
      <c r="G32" s="47"/>
      <c r="H32" s="49"/>
    </row>
    <row r="33">
      <c r="A33" t="str">
        <f>IFERROR(__xludf.DUMMYFUNCTION("""COMPUTED_VALUE"""),"Participativní rozpočtování ")</f>
        <v>Participativní rozpočtování </v>
      </c>
      <c r="B33" t="str">
        <f>IFERROR(__xludf.DUMMYFUNCTION("""COMPUTED_VALUE"""),"Výdaje na projekty")</f>
        <v>Výdaje na projekty</v>
      </c>
      <c r="C33" s="52" t="str">
        <f>IFERROR(__xludf.DUMMYFUNCTION("""COMPUTED_VALUE"""),"administrativní odbor")</f>
        <v>administrativní odbor</v>
      </c>
      <c r="D33" s="55">
        <f>IFERROR(__xludf.DUMMYFUNCTION("""COMPUTED_VALUE"""),450000.0)</f>
        <v>450000</v>
      </c>
      <c r="E33" s="47">
        <f t="shared" ref="E33:G33" si="21">D33</f>
        <v>450000</v>
      </c>
      <c r="F33" s="47">
        <f t="shared" si="21"/>
        <v>450000</v>
      </c>
      <c r="G33" s="47">
        <f t="shared" si="21"/>
        <v>450000</v>
      </c>
      <c r="H33" s="49"/>
    </row>
    <row r="34">
      <c r="A34" t="str">
        <f>IFERROR(__xludf.DUMMYFUNCTION("""COMPUTED_VALUE"""),"Odváděné koaliční podíly")</f>
        <v>Odváděné koaliční podíly</v>
      </c>
      <c r="B34" t="str">
        <f>IFERROR(__xludf.DUMMYFUNCTION("""COMPUTED_VALUE"""),"Odvedené koaliční podíly")</f>
        <v>Odvedené koaliční podíly</v>
      </c>
      <c r="C34" s="52" t="str">
        <f>IFERROR(__xludf.DUMMYFUNCTION("""COMPUTED_VALUE"""),"republikové předsednictvo")</f>
        <v>republikové předsednictvo</v>
      </c>
      <c r="D34" s="55">
        <f>IFERROR(__xludf.DUMMYFUNCTION("""COMPUTED_VALUE"""),30000.0)</f>
        <v>30000</v>
      </c>
      <c r="E34" s="47">
        <f t="shared" ref="E34:G34" si="22">D34</f>
        <v>30000</v>
      </c>
      <c r="F34" s="47">
        <f t="shared" si="22"/>
        <v>30000</v>
      </c>
      <c r="G34" s="47">
        <f t="shared" si="22"/>
        <v>30000</v>
      </c>
      <c r="H34" s="49"/>
    </row>
    <row r="35">
      <c r="C35" s="52"/>
      <c r="D35" s="49"/>
      <c r="E35" s="49"/>
      <c r="F35" s="49"/>
      <c r="G35" s="49"/>
      <c r="H35" s="49"/>
    </row>
    <row r="36">
      <c r="C36" s="90"/>
      <c r="D36" s="49"/>
      <c r="E36" s="49"/>
      <c r="F36" s="49"/>
      <c r="G36" s="55"/>
      <c r="H36" s="49"/>
    </row>
    <row r="37">
      <c r="C37" s="90"/>
      <c r="D37" s="49"/>
      <c r="E37" s="49"/>
      <c r="F37" s="49"/>
      <c r="G37" s="49"/>
      <c r="H37" s="49"/>
    </row>
    <row r="38">
      <c r="C38" s="90"/>
      <c r="D38" s="49"/>
      <c r="E38" s="49"/>
      <c r="F38" s="49"/>
      <c r="G38" s="49"/>
      <c r="H38" s="49"/>
    </row>
    <row r="39">
      <c r="C39" s="90"/>
      <c r="D39" s="49"/>
      <c r="E39" s="49"/>
      <c r="F39" s="49"/>
      <c r="G39" s="49"/>
      <c r="H39" s="49"/>
    </row>
    <row r="40">
      <c r="C40" s="90"/>
      <c r="D40" s="49"/>
      <c r="E40" s="49"/>
      <c r="F40" s="49"/>
      <c r="G40" s="49"/>
      <c r="H40" s="49"/>
    </row>
    <row r="41">
      <c r="C41" s="90"/>
      <c r="D41" s="49"/>
      <c r="E41" s="49"/>
      <c r="F41" s="49"/>
      <c r="G41" s="49"/>
      <c r="H41" s="49"/>
    </row>
    <row r="42">
      <c r="C42" s="90"/>
      <c r="D42" s="49"/>
      <c r="E42" s="49"/>
      <c r="F42" s="49"/>
      <c r="G42" s="49"/>
      <c r="H42" s="49"/>
    </row>
    <row r="43">
      <c r="C43" s="90"/>
      <c r="D43" s="49"/>
      <c r="E43" s="49"/>
      <c r="F43" s="49"/>
      <c r="G43" s="49"/>
      <c r="H43" s="49"/>
    </row>
    <row r="44">
      <c r="C44" s="90"/>
      <c r="D44" s="49"/>
      <c r="E44" s="49"/>
      <c r="F44" s="49"/>
      <c r="G44" s="49"/>
      <c r="H44" s="49"/>
    </row>
    <row r="45">
      <c r="C45" s="90"/>
      <c r="D45" s="49"/>
      <c r="E45" s="49"/>
      <c r="F45" s="49"/>
      <c r="G45" s="49"/>
      <c r="H45" s="49"/>
    </row>
    <row r="46">
      <c r="C46" s="90"/>
      <c r="D46" s="49"/>
      <c r="E46" s="49"/>
      <c r="F46" s="49"/>
      <c r="G46" s="49"/>
      <c r="H46" s="49"/>
    </row>
    <row r="47">
      <c r="C47" s="90"/>
      <c r="D47" s="49"/>
      <c r="E47" s="49"/>
      <c r="F47" s="49"/>
      <c r="G47" s="49"/>
      <c r="H47" s="49"/>
    </row>
    <row r="48">
      <c r="C48" s="90"/>
      <c r="D48" s="49"/>
      <c r="E48" s="49"/>
      <c r="F48" s="49"/>
      <c r="G48" s="49"/>
      <c r="H48" s="49"/>
    </row>
    <row r="49">
      <c r="C49" s="90"/>
      <c r="D49" s="49"/>
      <c r="E49" s="49"/>
      <c r="F49" s="49"/>
      <c r="G49" s="49"/>
      <c r="H49" s="49"/>
    </row>
    <row r="50">
      <c r="C50" s="90"/>
      <c r="D50" s="49"/>
      <c r="E50" s="49"/>
      <c r="F50" s="49"/>
      <c r="G50" s="49"/>
      <c r="H50" s="49"/>
    </row>
    <row r="51">
      <c r="C51" s="90"/>
      <c r="D51" s="49"/>
      <c r="E51" s="49"/>
      <c r="F51" s="49"/>
      <c r="G51" s="49"/>
      <c r="H51" s="49"/>
    </row>
    <row r="52">
      <c r="C52" s="90"/>
      <c r="D52" s="49"/>
      <c r="E52" s="49"/>
      <c r="F52" s="49"/>
      <c r="G52" s="49"/>
      <c r="H52" s="49"/>
    </row>
    <row r="53">
      <c r="C53" s="90"/>
      <c r="D53" s="49"/>
      <c r="E53" s="49"/>
      <c r="F53" s="49"/>
      <c r="G53" s="49"/>
      <c r="H53" s="49"/>
    </row>
    <row r="54">
      <c r="C54" s="90"/>
      <c r="D54" s="49"/>
      <c r="E54" s="49"/>
      <c r="F54" s="49"/>
      <c r="G54" s="49"/>
      <c r="H54" s="49"/>
    </row>
    <row r="55">
      <c r="A55" s="4" t="s">
        <v>143</v>
      </c>
      <c r="C55" s="90"/>
      <c r="D55" s="49"/>
      <c r="E55" s="49"/>
      <c r="F55" s="49"/>
      <c r="G55" s="49"/>
      <c r="H55" s="49"/>
    </row>
    <row r="56">
      <c r="C56" s="90"/>
      <c r="D56" s="49"/>
      <c r="E56" s="49"/>
      <c r="F56" s="49"/>
      <c r="G56" s="49"/>
      <c r="H56" s="49"/>
    </row>
    <row r="57">
      <c r="C57" s="90"/>
      <c r="D57" s="49"/>
      <c r="E57" s="49"/>
      <c r="F57" s="49"/>
      <c r="G57" s="49"/>
      <c r="H57" s="49"/>
    </row>
    <row r="58">
      <c r="C58" s="90"/>
      <c r="D58" s="49"/>
      <c r="E58" s="49"/>
      <c r="F58" s="49"/>
      <c r="G58" s="49"/>
      <c r="H58" s="49"/>
    </row>
    <row r="59">
      <c r="C59" s="90"/>
      <c r="D59" s="49"/>
      <c r="E59" s="49"/>
      <c r="F59" s="49"/>
      <c r="G59" s="49"/>
      <c r="H59" s="49"/>
    </row>
    <row r="60">
      <c r="C60" s="90"/>
      <c r="D60" s="49"/>
      <c r="E60" s="49"/>
      <c r="F60" s="49"/>
      <c r="G60" s="49"/>
      <c r="H60" s="49"/>
    </row>
    <row r="61">
      <c r="C61" s="90"/>
      <c r="D61" s="49"/>
      <c r="E61" s="49"/>
      <c r="F61" s="49"/>
      <c r="G61" s="49"/>
      <c r="H61" s="49"/>
    </row>
    <row r="62">
      <c r="C62" s="90"/>
      <c r="D62" s="49"/>
      <c r="E62" s="49"/>
      <c r="F62" s="49"/>
      <c r="G62" s="49"/>
      <c r="H62" s="49"/>
    </row>
    <row r="63">
      <c r="C63" s="90"/>
      <c r="D63" s="49"/>
      <c r="E63" s="49"/>
      <c r="F63" s="49"/>
      <c r="G63" s="49"/>
      <c r="H63" s="49"/>
    </row>
    <row r="64">
      <c r="C64" s="90"/>
      <c r="D64" s="49"/>
      <c r="E64" s="49"/>
      <c r="F64" s="49"/>
      <c r="G64" s="49"/>
      <c r="H64" s="49"/>
    </row>
    <row r="65">
      <c r="C65" s="90"/>
      <c r="D65" s="49"/>
      <c r="E65" s="49"/>
      <c r="F65" s="49"/>
      <c r="G65" s="49"/>
      <c r="H65" s="49"/>
    </row>
    <row r="66">
      <c r="C66" s="90"/>
      <c r="D66" s="49"/>
      <c r="E66" s="49"/>
      <c r="F66" s="49"/>
      <c r="G66" s="49"/>
      <c r="H66" s="49"/>
    </row>
    <row r="67">
      <c r="C67" s="90"/>
      <c r="D67" s="49"/>
      <c r="E67" s="49"/>
      <c r="F67" s="49"/>
      <c r="G67" s="49"/>
      <c r="H67" s="49"/>
    </row>
    <row r="68">
      <c r="C68" s="90"/>
      <c r="D68" s="49"/>
      <c r="E68" s="49"/>
      <c r="F68" s="49"/>
      <c r="G68" s="49"/>
      <c r="H68" s="49"/>
    </row>
    <row r="69">
      <c r="C69" s="90"/>
      <c r="D69" s="49"/>
      <c r="E69" s="49"/>
      <c r="F69" s="49"/>
      <c r="G69" s="49"/>
      <c r="H69" s="49"/>
    </row>
    <row r="70">
      <c r="C70" s="90"/>
      <c r="D70" s="49"/>
      <c r="E70" s="49"/>
      <c r="F70" s="49"/>
      <c r="G70" s="49"/>
      <c r="H70" s="49"/>
    </row>
    <row r="71">
      <c r="C71" s="90"/>
      <c r="D71" s="49"/>
      <c r="E71" s="49"/>
      <c r="F71" s="49"/>
      <c r="G71" s="49"/>
      <c r="H71" s="49"/>
    </row>
    <row r="72">
      <c r="C72" s="90"/>
      <c r="D72" s="49"/>
      <c r="E72" s="49"/>
      <c r="F72" s="49"/>
      <c r="G72" s="49"/>
      <c r="H72" s="49"/>
    </row>
    <row r="73">
      <c r="C73" s="90"/>
      <c r="D73" s="49"/>
      <c r="E73" s="49"/>
      <c r="F73" s="49"/>
      <c r="G73" s="49"/>
      <c r="H73" s="49"/>
    </row>
    <row r="74">
      <c r="C74" s="90"/>
      <c r="D74" s="49"/>
      <c r="E74" s="49"/>
      <c r="F74" s="49"/>
      <c r="G74" s="49"/>
      <c r="H74" s="49"/>
    </row>
    <row r="75">
      <c r="C75" s="90"/>
      <c r="D75" s="49"/>
      <c r="E75" s="49"/>
      <c r="F75" s="49"/>
      <c r="G75" s="49"/>
      <c r="H75" s="49"/>
    </row>
    <row r="76">
      <c r="C76" s="90"/>
      <c r="D76" s="49"/>
      <c r="E76" s="49"/>
      <c r="F76" s="49"/>
      <c r="G76" s="49"/>
      <c r="H76" s="49"/>
    </row>
    <row r="77">
      <c r="C77" s="90"/>
      <c r="D77" s="49"/>
      <c r="E77" s="49"/>
      <c r="F77" s="49"/>
      <c r="G77" s="49"/>
      <c r="H77" s="49"/>
    </row>
    <row r="78">
      <c r="C78" s="90"/>
      <c r="D78" s="49"/>
      <c r="E78" s="49"/>
      <c r="F78" s="49"/>
      <c r="G78" s="49"/>
      <c r="H78" s="49"/>
    </row>
    <row r="79">
      <c r="C79" s="90"/>
      <c r="D79" s="49"/>
      <c r="E79" s="49"/>
      <c r="F79" s="49"/>
      <c r="G79" s="49"/>
      <c r="H79" s="49"/>
    </row>
    <row r="80">
      <c r="C80" s="90"/>
      <c r="D80" s="49"/>
      <c r="E80" s="49"/>
      <c r="F80" s="49"/>
      <c r="G80" s="49"/>
      <c r="H80" s="49"/>
    </row>
    <row r="81">
      <c r="C81" s="90"/>
      <c r="D81" s="49"/>
      <c r="E81" s="49"/>
      <c r="F81" s="49"/>
      <c r="G81" s="49"/>
      <c r="H81" s="49"/>
    </row>
    <row r="82">
      <c r="C82" s="90"/>
      <c r="D82" s="49"/>
      <c r="E82" s="49"/>
      <c r="F82" s="49"/>
      <c r="G82" s="49"/>
      <c r="H82" s="49"/>
    </row>
    <row r="83">
      <c r="C83" s="90"/>
      <c r="D83" s="49"/>
      <c r="E83" s="49"/>
      <c r="F83" s="49"/>
      <c r="G83" s="49"/>
      <c r="H83" s="49"/>
    </row>
    <row r="84">
      <c r="C84" s="90"/>
      <c r="D84" s="49"/>
      <c r="E84" s="49"/>
      <c r="F84" s="49"/>
      <c r="G84" s="49"/>
      <c r="H84" s="49"/>
    </row>
    <row r="85">
      <c r="C85" s="90"/>
      <c r="D85" s="49"/>
      <c r="E85" s="49"/>
      <c r="F85" s="49"/>
      <c r="G85" s="49"/>
      <c r="H85" s="49"/>
    </row>
    <row r="86">
      <c r="C86" s="90"/>
      <c r="D86" s="49"/>
      <c r="E86" s="49"/>
      <c r="F86" s="49"/>
      <c r="G86" s="49"/>
      <c r="H86" s="49"/>
    </row>
    <row r="87">
      <c r="C87" s="90"/>
      <c r="D87" s="49"/>
      <c r="E87" s="49"/>
      <c r="F87" s="49"/>
      <c r="G87" s="49"/>
      <c r="H87" s="49"/>
    </row>
    <row r="88">
      <c r="C88" s="90"/>
      <c r="D88" s="49"/>
      <c r="E88" s="49"/>
      <c r="F88" s="49"/>
      <c r="G88" s="49"/>
      <c r="H88" s="49"/>
    </row>
    <row r="89">
      <c r="C89" s="90"/>
      <c r="D89" s="49"/>
      <c r="E89" s="49"/>
      <c r="F89" s="49"/>
      <c r="G89" s="49"/>
      <c r="H89" s="49"/>
    </row>
    <row r="90">
      <c r="C90" s="90"/>
      <c r="D90" s="49"/>
      <c r="E90" s="49"/>
      <c r="F90" s="49"/>
      <c r="G90" s="49"/>
      <c r="H90" s="49"/>
    </row>
    <row r="91">
      <c r="C91" s="90"/>
      <c r="D91" s="49"/>
      <c r="E91" s="49"/>
      <c r="F91" s="49"/>
      <c r="G91" s="49"/>
      <c r="H91" s="49"/>
    </row>
    <row r="92">
      <c r="C92" s="90"/>
      <c r="D92" s="49"/>
      <c r="E92" s="49"/>
      <c r="F92" s="49"/>
      <c r="G92" s="49"/>
      <c r="H92" s="49"/>
    </row>
    <row r="93">
      <c r="C93" s="90"/>
      <c r="D93" s="49"/>
      <c r="E93" s="49"/>
      <c r="F93" s="49"/>
      <c r="G93" s="49"/>
      <c r="H93" s="49"/>
    </row>
    <row r="94">
      <c r="C94" s="90"/>
      <c r="D94" s="49"/>
      <c r="E94" s="49"/>
      <c r="F94" s="49"/>
      <c r="G94" s="49"/>
      <c r="H94" s="49"/>
    </row>
    <row r="95">
      <c r="C95" s="90"/>
      <c r="D95" s="49"/>
      <c r="E95" s="49"/>
      <c r="F95" s="49"/>
      <c r="G95" s="49"/>
      <c r="H95" s="49"/>
    </row>
    <row r="96">
      <c r="C96" s="90"/>
      <c r="D96" s="49"/>
      <c r="E96" s="49"/>
      <c r="F96" s="49"/>
      <c r="G96" s="49"/>
      <c r="H96" s="49"/>
    </row>
    <row r="97">
      <c r="C97" s="90"/>
      <c r="D97" s="49"/>
      <c r="E97" s="49"/>
      <c r="F97" s="49"/>
      <c r="G97" s="49"/>
      <c r="H97" s="49"/>
    </row>
    <row r="98">
      <c r="C98" s="90"/>
      <c r="D98" s="49"/>
      <c r="E98" s="49"/>
      <c r="F98" s="49"/>
      <c r="G98" s="49"/>
      <c r="H98" s="49"/>
    </row>
    <row r="99">
      <c r="C99" s="90"/>
      <c r="D99" s="49"/>
      <c r="E99" s="49"/>
      <c r="F99" s="49"/>
      <c r="G99" s="49"/>
      <c r="H99" s="49"/>
    </row>
    <row r="100">
      <c r="C100" s="90"/>
      <c r="D100" s="49"/>
      <c r="E100" s="49"/>
      <c r="F100" s="49"/>
      <c r="G100" s="49"/>
      <c r="H100" s="49"/>
    </row>
    <row r="101">
      <c r="C101" s="90"/>
      <c r="D101" s="49"/>
      <c r="E101" s="49"/>
      <c r="F101" s="49"/>
      <c r="G101" s="49"/>
      <c r="H101" s="49"/>
    </row>
    <row r="102">
      <c r="C102" s="90"/>
      <c r="D102" s="49"/>
      <c r="E102" s="49"/>
      <c r="F102" s="49"/>
      <c r="G102" s="49"/>
      <c r="H102" s="49"/>
    </row>
    <row r="103">
      <c r="C103" s="90"/>
      <c r="D103" s="49"/>
      <c r="E103" s="49"/>
      <c r="F103" s="49"/>
      <c r="G103" s="49"/>
      <c r="H103" s="49"/>
    </row>
    <row r="104">
      <c r="C104" s="90"/>
      <c r="D104" s="49"/>
      <c r="E104" s="49"/>
      <c r="F104" s="49"/>
      <c r="G104" s="49"/>
      <c r="H104" s="49"/>
    </row>
    <row r="105">
      <c r="C105" s="90"/>
      <c r="D105" s="49"/>
      <c r="E105" s="49"/>
      <c r="F105" s="49"/>
      <c r="G105" s="49"/>
      <c r="H105" s="49"/>
    </row>
    <row r="106">
      <c r="C106" s="90"/>
      <c r="D106" s="49"/>
      <c r="E106" s="49"/>
      <c r="F106" s="49"/>
      <c r="G106" s="49"/>
      <c r="H106" s="49"/>
    </row>
    <row r="107">
      <c r="C107" s="90"/>
      <c r="D107" s="49"/>
      <c r="E107" s="49"/>
      <c r="F107" s="49"/>
      <c r="G107" s="49"/>
      <c r="H107" s="49"/>
    </row>
    <row r="108">
      <c r="C108" s="90"/>
      <c r="D108" s="49"/>
      <c r="E108" s="49"/>
      <c r="F108" s="49"/>
      <c r="G108" s="49"/>
      <c r="H108" s="49"/>
    </row>
    <row r="109">
      <c r="C109" s="90"/>
      <c r="D109" s="49"/>
      <c r="E109" s="49"/>
      <c r="F109" s="49"/>
      <c r="G109" s="49"/>
      <c r="H109" s="49"/>
    </row>
    <row r="110">
      <c r="C110" s="90"/>
      <c r="D110" s="49"/>
      <c r="E110" s="49"/>
      <c r="F110" s="49"/>
      <c r="G110" s="49"/>
      <c r="H110" s="49"/>
    </row>
    <row r="111">
      <c r="C111" s="90"/>
      <c r="D111" s="49"/>
      <c r="E111" s="49"/>
      <c r="F111" s="49"/>
      <c r="G111" s="49"/>
      <c r="H111" s="49"/>
    </row>
    <row r="112">
      <c r="C112" s="90"/>
      <c r="D112" s="49"/>
      <c r="E112" s="49"/>
      <c r="F112" s="49"/>
      <c r="G112" s="49"/>
      <c r="H112" s="49"/>
    </row>
    <row r="113">
      <c r="C113" s="90"/>
      <c r="D113" s="49"/>
      <c r="E113" s="49"/>
      <c r="F113" s="49"/>
      <c r="G113" s="49"/>
      <c r="H113" s="49"/>
    </row>
    <row r="114">
      <c r="C114" s="90"/>
      <c r="D114" s="49"/>
      <c r="E114" s="49"/>
      <c r="F114" s="49"/>
      <c r="G114" s="49"/>
      <c r="H114" s="49"/>
    </row>
    <row r="115">
      <c r="C115" s="104"/>
    </row>
    <row r="116">
      <c r="C116" s="104"/>
    </row>
    <row r="117">
      <c r="C117" s="104"/>
    </row>
    <row r="118">
      <c r="C118" s="104"/>
    </row>
    <row r="119">
      <c r="C119" s="104"/>
    </row>
    <row r="120">
      <c r="C120" s="104"/>
    </row>
    <row r="121">
      <c r="C121" s="104"/>
    </row>
    <row r="122">
      <c r="C122" s="104"/>
    </row>
    <row r="123">
      <c r="C123" s="104"/>
    </row>
    <row r="124">
      <c r="C124" s="104"/>
    </row>
    <row r="125">
      <c r="C125" s="104"/>
    </row>
    <row r="126">
      <c r="C126" s="104"/>
    </row>
    <row r="127">
      <c r="C127" s="104"/>
    </row>
    <row r="128">
      <c r="C128" s="104"/>
    </row>
    <row r="129">
      <c r="C129" s="104"/>
    </row>
    <row r="130">
      <c r="C130" s="104"/>
    </row>
    <row r="131">
      <c r="C131" s="104"/>
    </row>
    <row r="132">
      <c r="C132" s="104"/>
    </row>
    <row r="133">
      <c r="C133" s="104"/>
    </row>
    <row r="134">
      <c r="C134" s="104"/>
    </row>
    <row r="135">
      <c r="C135" s="104"/>
    </row>
    <row r="136">
      <c r="C136" s="104"/>
    </row>
    <row r="137">
      <c r="C137" s="104"/>
    </row>
    <row r="138">
      <c r="C138" s="104"/>
    </row>
    <row r="139">
      <c r="C139" s="104"/>
    </row>
    <row r="140">
      <c r="C140" s="104"/>
    </row>
    <row r="141">
      <c r="C141" s="104"/>
    </row>
    <row r="142">
      <c r="C142" s="104"/>
    </row>
    <row r="143">
      <c r="C143" s="104"/>
    </row>
    <row r="144">
      <c r="C144" s="104"/>
    </row>
    <row r="145">
      <c r="C145" s="104"/>
    </row>
    <row r="146">
      <c r="C146" s="104"/>
    </row>
    <row r="147">
      <c r="C147" s="104"/>
    </row>
    <row r="148">
      <c r="C148" s="104"/>
    </row>
    <row r="149">
      <c r="C149" s="104"/>
    </row>
    <row r="150">
      <c r="C150" s="104"/>
    </row>
    <row r="151">
      <c r="C151" s="104"/>
    </row>
    <row r="152">
      <c r="C152" s="104"/>
    </row>
    <row r="153">
      <c r="C153" s="104"/>
    </row>
    <row r="154">
      <c r="C154" s="104"/>
    </row>
    <row r="155">
      <c r="C155" s="104"/>
    </row>
    <row r="156">
      <c r="C156" s="104"/>
    </row>
    <row r="157">
      <c r="C157" s="104"/>
    </row>
    <row r="158">
      <c r="C158" s="104"/>
    </row>
    <row r="159">
      <c r="C159" s="104"/>
    </row>
    <row r="160">
      <c r="C160" s="104"/>
    </row>
    <row r="161">
      <c r="C161" s="104"/>
    </row>
    <row r="162">
      <c r="C162" s="104"/>
    </row>
    <row r="163">
      <c r="C163" s="104"/>
    </row>
    <row r="164">
      <c r="C164" s="104"/>
    </row>
    <row r="165">
      <c r="C165" s="104"/>
    </row>
    <row r="166">
      <c r="C166" s="104"/>
    </row>
    <row r="167">
      <c r="C167" s="104"/>
    </row>
    <row r="168">
      <c r="C168" s="104"/>
    </row>
    <row r="169">
      <c r="C169" s="104"/>
    </row>
    <row r="170">
      <c r="C170" s="104"/>
    </row>
    <row r="171">
      <c r="C171" s="104"/>
    </row>
    <row r="172">
      <c r="C172" s="104"/>
    </row>
    <row r="173">
      <c r="C173" s="104"/>
    </row>
    <row r="174">
      <c r="C174" s="104"/>
    </row>
    <row r="175">
      <c r="C175" s="104"/>
    </row>
    <row r="176">
      <c r="C176" s="104"/>
    </row>
    <row r="177">
      <c r="C177" s="104"/>
    </row>
    <row r="178">
      <c r="C178" s="104"/>
    </row>
    <row r="179">
      <c r="C179" s="104"/>
    </row>
    <row r="180">
      <c r="C180" s="104"/>
    </row>
    <row r="181">
      <c r="C181" s="104"/>
    </row>
    <row r="182">
      <c r="C182" s="104"/>
    </row>
    <row r="183">
      <c r="C183" s="104"/>
    </row>
    <row r="184">
      <c r="C184" s="104"/>
    </row>
    <row r="185">
      <c r="C185" s="104"/>
    </row>
    <row r="186">
      <c r="C186" s="104"/>
    </row>
    <row r="187">
      <c r="C187" s="104"/>
    </row>
    <row r="188">
      <c r="C188" s="104"/>
    </row>
    <row r="189">
      <c r="C189" s="104"/>
    </row>
    <row r="190">
      <c r="C190" s="104"/>
    </row>
    <row r="191">
      <c r="C191" s="104"/>
    </row>
    <row r="192">
      <c r="C192" s="104"/>
    </row>
    <row r="193">
      <c r="C193" s="104"/>
    </row>
    <row r="194">
      <c r="C194" s="104"/>
    </row>
    <row r="195">
      <c r="C195" s="104"/>
    </row>
    <row r="196">
      <c r="C196" s="104"/>
    </row>
    <row r="197">
      <c r="C197" s="104"/>
    </row>
    <row r="198">
      <c r="C198" s="104"/>
    </row>
    <row r="199">
      <c r="C199" s="104"/>
    </row>
    <row r="200">
      <c r="C200" s="104"/>
    </row>
    <row r="201">
      <c r="C201" s="104"/>
    </row>
    <row r="202">
      <c r="C202" s="104"/>
    </row>
    <row r="203">
      <c r="C203" s="104"/>
    </row>
    <row r="204">
      <c r="C204" s="104"/>
    </row>
    <row r="205">
      <c r="C205" s="104"/>
    </row>
    <row r="206">
      <c r="C206" s="104"/>
    </row>
    <row r="207">
      <c r="C207" s="104"/>
    </row>
    <row r="208">
      <c r="C208" s="104"/>
    </row>
    <row r="209">
      <c r="C209" s="104"/>
    </row>
    <row r="210">
      <c r="C210" s="104"/>
    </row>
    <row r="211">
      <c r="C211" s="104"/>
    </row>
    <row r="212">
      <c r="C212" s="104"/>
    </row>
    <row r="213">
      <c r="C213" s="104"/>
    </row>
    <row r="214">
      <c r="C214" s="104"/>
    </row>
    <row r="215">
      <c r="C215" s="104"/>
    </row>
    <row r="216">
      <c r="C216" s="104"/>
    </row>
    <row r="217">
      <c r="C217" s="104"/>
    </row>
    <row r="218">
      <c r="C218" s="104"/>
    </row>
    <row r="219">
      <c r="C219" s="104"/>
    </row>
    <row r="220">
      <c r="C220" s="104"/>
    </row>
    <row r="221">
      <c r="C221" s="104"/>
    </row>
    <row r="222">
      <c r="C222" s="104"/>
    </row>
    <row r="223">
      <c r="C223" s="104"/>
    </row>
    <row r="224">
      <c r="C224" s="104"/>
    </row>
    <row r="225">
      <c r="C225" s="104"/>
    </row>
    <row r="226">
      <c r="C226" s="104"/>
    </row>
    <row r="227">
      <c r="C227" s="104"/>
    </row>
    <row r="228">
      <c r="C228" s="104"/>
    </row>
    <row r="229">
      <c r="C229" s="104"/>
    </row>
    <row r="230">
      <c r="C230" s="104"/>
    </row>
    <row r="231">
      <c r="C231" s="104"/>
    </row>
    <row r="232">
      <c r="C232" s="104"/>
    </row>
    <row r="233">
      <c r="C233" s="104"/>
    </row>
    <row r="234">
      <c r="C234" s="104"/>
    </row>
    <row r="235">
      <c r="C235" s="104"/>
    </row>
    <row r="236">
      <c r="C236" s="104"/>
    </row>
    <row r="237">
      <c r="C237" s="104"/>
    </row>
    <row r="238">
      <c r="C238" s="104"/>
    </row>
    <row r="239">
      <c r="C239" s="104"/>
    </row>
    <row r="240">
      <c r="C240" s="104"/>
    </row>
    <row r="241">
      <c r="C241" s="104"/>
    </row>
    <row r="242">
      <c r="C242" s="104"/>
    </row>
    <row r="243">
      <c r="C243" s="104"/>
    </row>
    <row r="244">
      <c r="C244" s="104"/>
    </row>
    <row r="245">
      <c r="C245" s="104"/>
    </row>
    <row r="246">
      <c r="C246" s="104"/>
    </row>
    <row r="247">
      <c r="C247" s="104"/>
    </row>
    <row r="248">
      <c r="C248" s="104"/>
    </row>
    <row r="249">
      <c r="C249" s="104"/>
    </row>
    <row r="250">
      <c r="C250" s="104"/>
    </row>
    <row r="251">
      <c r="C251" s="104"/>
    </row>
    <row r="252">
      <c r="C252" s="104"/>
    </row>
    <row r="253">
      <c r="C253" s="104"/>
    </row>
    <row r="254">
      <c r="C254" s="104"/>
    </row>
    <row r="255">
      <c r="C255" s="104"/>
    </row>
    <row r="256">
      <c r="C256" s="104"/>
    </row>
    <row r="257">
      <c r="C257" s="104"/>
    </row>
    <row r="258">
      <c r="C258" s="104"/>
    </row>
    <row r="259">
      <c r="C259" s="104"/>
    </row>
    <row r="260">
      <c r="C260" s="104"/>
    </row>
    <row r="261">
      <c r="C261" s="104"/>
    </row>
    <row r="262">
      <c r="C262" s="104"/>
    </row>
    <row r="263">
      <c r="C263" s="104"/>
    </row>
    <row r="264">
      <c r="C264" s="104"/>
    </row>
    <row r="265">
      <c r="C265" s="104"/>
    </row>
    <row r="266">
      <c r="C266" s="104"/>
    </row>
    <row r="267">
      <c r="C267" s="104"/>
    </row>
    <row r="268">
      <c r="C268" s="104"/>
    </row>
    <row r="269">
      <c r="C269" s="104"/>
    </row>
    <row r="270">
      <c r="C270" s="104"/>
    </row>
    <row r="271">
      <c r="C271" s="104"/>
    </row>
    <row r="272">
      <c r="C272" s="104"/>
    </row>
    <row r="273">
      <c r="C273" s="104"/>
    </row>
    <row r="274">
      <c r="C274" s="104"/>
    </row>
    <row r="275">
      <c r="C275" s="104"/>
    </row>
    <row r="276">
      <c r="C276" s="104"/>
    </row>
    <row r="277">
      <c r="C277" s="104"/>
    </row>
    <row r="278">
      <c r="C278" s="104"/>
    </row>
    <row r="279">
      <c r="C279" s="104"/>
    </row>
    <row r="280">
      <c r="C280" s="104"/>
    </row>
    <row r="281">
      <c r="C281" s="104"/>
    </row>
    <row r="282">
      <c r="C282" s="104"/>
    </row>
    <row r="283">
      <c r="C283" s="104"/>
    </row>
    <row r="284">
      <c r="C284" s="104"/>
    </row>
    <row r="285">
      <c r="C285" s="104"/>
    </row>
    <row r="286">
      <c r="C286" s="104"/>
    </row>
    <row r="287">
      <c r="C287" s="104"/>
    </row>
    <row r="288">
      <c r="C288" s="104"/>
    </row>
    <row r="289">
      <c r="C289" s="104"/>
    </row>
    <row r="290">
      <c r="C290" s="104"/>
    </row>
    <row r="291">
      <c r="C291" s="104"/>
    </row>
    <row r="292">
      <c r="C292" s="104"/>
    </row>
    <row r="293">
      <c r="C293" s="104"/>
    </row>
    <row r="294">
      <c r="C294" s="104"/>
    </row>
    <row r="295">
      <c r="C295" s="104"/>
    </row>
    <row r="296">
      <c r="C296" s="104"/>
    </row>
    <row r="297">
      <c r="C297" s="104"/>
    </row>
    <row r="298">
      <c r="C298" s="104"/>
    </row>
    <row r="299">
      <c r="C299" s="104"/>
    </row>
    <row r="300">
      <c r="C300" s="104"/>
    </row>
    <row r="301">
      <c r="C301" s="104"/>
    </row>
    <row r="302">
      <c r="C302" s="104"/>
    </row>
    <row r="303">
      <c r="C303" s="104"/>
    </row>
    <row r="304">
      <c r="C304" s="104"/>
    </row>
    <row r="305">
      <c r="C305" s="104"/>
    </row>
    <row r="306">
      <c r="C306" s="104"/>
    </row>
    <row r="307">
      <c r="C307" s="104"/>
    </row>
    <row r="308">
      <c r="C308" s="104"/>
    </row>
    <row r="309">
      <c r="C309" s="104"/>
    </row>
    <row r="310">
      <c r="C310" s="104"/>
    </row>
    <row r="311">
      <c r="C311" s="104"/>
    </row>
    <row r="312">
      <c r="C312" s="104"/>
    </row>
    <row r="313">
      <c r="C313" s="104"/>
    </row>
    <row r="314">
      <c r="C314" s="104"/>
    </row>
    <row r="315">
      <c r="C315" s="104"/>
    </row>
    <row r="316">
      <c r="C316" s="104"/>
    </row>
    <row r="317">
      <c r="C317" s="104"/>
    </row>
    <row r="318">
      <c r="C318" s="104"/>
    </row>
    <row r="319">
      <c r="C319" s="104"/>
    </row>
    <row r="320">
      <c r="C320" s="104"/>
    </row>
    <row r="321">
      <c r="C321" s="104"/>
    </row>
    <row r="322">
      <c r="C322" s="104"/>
    </row>
    <row r="323">
      <c r="C323" s="104"/>
    </row>
    <row r="324">
      <c r="C324" s="104"/>
    </row>
    <row r="325">
      <c r="C325" s="104"/>
    </row>
    <row r="326">
      <c r="C326" s="104"/>
    </row>
    <row r="327">
      <c r="C327" s="104"/>
    </row>
    <row r="328">
      <c r="C328" s="104"/>
    </row>
    <row r="329">
      <c r="C329" s="104"/>
    </row>
    <row r="330">
      <c r="C330" s="104"/>
    </row>
    <row r="331">
      <c r="C331" s="104"/>
    </row>
    <row r="332">
      <c r="C332" s="104"/>
    </row>
    <row r="333">
      <c r="C333" s="104"/>
    </row>
    <row r="334">
      <c r="C334" s="104"/>
    </row>
    <row r="335">
      <c r="C335" s="104"/>
    </row>
    <row r="336">
      <c r="C336" s="104"/>
    </row>
    <row r="337">
      <c r="C337" s="104"/>
    </row>
    <row r="338">
      <c r="C338" s="104"/>
    </row>
    <row r="339">
      <c r="C339" s="104"/>
    </row>
    <row r="340">
      <c r="C340" s="104"/>
    </row>
    <row r="341">
      <c r="C341" s="104"/>
    </row>
    <row r="342">
      <c r="C342" s="104"/>
    </row>
    <row r="343">
      <c r="C343" s="104"/>
    </row>
    <row r="344">
      <c r="C344" s="104"/>
    </row>
    <row r="345">
      <c r="C345" s="104"/>
    </row>
    <row r="346">
      <c r="C346" s="104"/>
    </row>
    <row r="347">
      <c r="C347" s="104"/>
    </row>
    <row r="348">
      <c r="C348" s="104"/>
    </row>
    <row r="349">
      <c r="C349" s="104"/>
    </row>
    <row r="350">
      <c r="C350" s="104"/>
    </row>
    <row r="351">
      <c r="C351" s="104"/>
    </row>
    <row r="352">
      <c r="C352" s="104"/>
    </row>
    <row r="353">
      <c r="C353" s="104"/>
    </row>
    <row r="354">
      <c r="C354" s="104"/>
    </row>
    <row r="355">
      <c r="C355" s="104"/>
    </row>
    <row r="356">
      <c r="C356" s="104"/>
    </row>
    <row r="357">
      <c r="C357" s="104"/>
    </row>
    <row r="358">
      <c r="C358" s="104"/>
    </row>
    <row r="359">
      <c r="C359" s="104"/>
    </row>
    <row r="360">
      <c r="C360" s="104"/>
    </row>
    <row r="361">
      <c r="C361" s="104"/>
    </row>
    <row r="362">
      <c r="C362" s="104"/>
    </row>
    <row r="363">
      <c r="C363" s="104"/>
    </row>
    <row r="364">
      <c r="C364" s="104"/>
    </row>
    <row r="365">
      <c r="C365" s="104"/>
    </row>
    <row r="366">
      <c r="C366" s="104"/>
    </row>
    <row r="367">
      <c r="C367" s="104"/>
    </row>
    <row r="368">
      <c r="C368" s="104"/>
    </row>
    <row r="369">
      <c r="C369" s="104"/>
    </row>
    <row r="370">
      <c r="C370" s="104"/>
    </row>
    <row r="371">
      <c r="C371" s="104"/>
    </row>
    <row r="372">
      <c r="C372" s="104"/>
    </row>
    <row r="373">
      <c r="C373" s="104"/>
    </row>
    <row r="374">
      <c r="C374" s="104"/>
    </row>
    <row r="375">
      <c r="C375" s="104"/>
    </row>
    <row r="376">
      <c r="C376" s="104"/>
    </row>
    <row r="377">
      <c r="C377" s="104"/>
    </row>
    <row r="378">
      <c r="C378" s="104"/>
    </row>
    <row r="379">
      <c r="C379" s="104"/>
    </row>
    <row r="380">
      <c r="C380" s="104"/>
    </row>
    <row r="381">
      <c r="C381" s="104"/>
    </row>
    <row r="382">
      <c r="C382" s="104"/>
    </row>
    <row r="383">
      <c r="C383" s="104"/>
    </row>
    <row r="384">
      <c r="C384" s="104"/>
    </row>
    <row r="385">
      <c r="C385" s="104"/>
    </row>
    <row r="386">
      <c r="C386" s="104"/>
    </row>
    <row r="387">
      <c r="C387" s="104"/>
    </row>
    <row r="388">
      <c r="C388" s="104"/>
    </row>
    <row r="389">
      <c r="C389" s="104"/>
    </row>
    <row r="390">
      <c r="C390" s="104"/>
    </row>
    <row r="391">
      <c r="C391" s="104"/>
    </row>
    <row r="392">
      <c r="C392" s="104"/>
    </row>
    <row r="393">
      <c r="C393" s="104"/>
    </row>
    <row r="394">
      <c r="C394" s="104"/>
    </row>
    <row r="395">
      <c r="C395" s="104"/>
    </row>
    <row r="396">
      <c r="C396" s="104"/>
    </row>
    <row r="397">
      <c r="C397" s="104"/>
    </row>
    <row r="398">
      <c r="C398" s="104"/>
    </row>
    <row r="399">
      <c r="C399" s="104"/>
    </row>
    <row r="400">
      <c r="C400" s="104"/>
    </row>
    <row r="401">
      <c r="C401" s="104"/>
    </row>
    <row r="402">
      <c r="C402" s="104"/>
    </row>
    <row r="403">
      <c r="C403" s="104"/>
    </row>
    <row r="404">
      <c r="C404" s="104"/>
    </row>
    <row r="405">
      <c r="C405" s="104"/>
    </row>
    <row r="406">
      <c r="C406" s="104"/>
    </row>
    <row r="407">
      <c r="C407" s="104"/>
    </row>
    <row r="408">
      <c r="C408" s="104"/>
    </row>
    <row r="409">
      <c r="C409" s="104"/>
    </row>
    <row r="410">
      <c r="C410" s="104"/>
    </row>
    <row r="411">
      <c r="C411" s="104"/>
    </row>
    <row r="412">
      <c r="C412" s="104"/>
    </row>
    <row r="413">
      <c r="C413" s="104"/>
    </row>
    <row r="414">
      <c r="C414" s="104"/>
    </row>
    <row r="415">
      <c r="C415" s="104"/>
    </row>
    <row r="416">
      <c r="C416" s="104"/>
    </row>
    <row r="417">
      <c r="C417" s="104"/>
    </row>
    <row r="418">
      <c r="C418" s="104"/>
    </row>
    <row r="419">
      <c r="C419" s="104"/>
    </row>
    <row r="420">
      <c r="C420" s="104"/>
    </row>
    <row r="421">
      <c r="C421" s="104"/>
    </row>
    <row r="422">
      <c r="C422" s="104"/>
    </row>
    <row r="423">
      <c r="C423" s="104"/>
    </row>
    <row r="424">
      <c r="C424" s="104"/>
    </row>
    <row r="425">
      <c r="C425" s="104"/>
    </row>
    <row r="426">
      <c r="C426" s="104"/>
    </row>
    <row r="427">
      <c r="C427" s="104"/>
    </row>
    <row r="428">
      <c r="C428" s="104"/>
    </row>
    <row r="429">
      <c r="C429" s="104"/>
    </row>
    <row r="430">
      <c r="C430" s="104"/>
    </row>
    <row r="431">
      <c r="C431" s="104"/>
    </row>
    <row r="432">
      <c r="C432" s="104"/>
    </row>
    <row r="433">
      <c r="C433" s="104"/>
    </row>
    <row r="434">
      <c r="C434" s="104"/>
    </row>
    <row r="435">
      <c r="C435" s="104"/>
    </row>
    <row r="436">
      <c r="C436" s="104"/>
    </row>
    <row r="437">
      <c r="C437" s="104"/>
    </row>
    <row r="438">
      <c r="C438" s="104"/>
    </row>
    <row r="439">
      <c r="C439" s="104"/>
    </row>
    <row r="440">
      <c r="C440" s="104"/>
    </row>
    <row r="441">
      <c r="C441" s="104"/>
    </row>
    <row r="442">
      <c r="C442" s="104"/>
    </row>
    <row r="443">
      <c r="C443" s="104"/>
    </row>
    <row r="444">
      <c r="C444" s="104"/>
    </row>
    <row r="445">
      <c r="C445" s="104"/>
    </row>
    <row r="446">
      <c r="C446" s="104"/>
    </row>
    <row r="447">
      <c r="C447" s="104"/>
    </row>
    <row r="448">
      <c r="C448" s="104"/>
    </row>
    <row r="449">
      <c r="C449" s="104"/>
    </row>
    <row r="450">
      <c r="C450" s="104"/>
    </row>
    <row r="451">
      <c r="C451" s="104"/>
    </row>
    <row r="452">
      <c r="C452" s="104"/>
    </row>
    <row r="453">
      <c r="C453" s="104"/>
    </row>
    <row r="454">
      <c r="C454" s="104"/>
    </row>
    <row r="455">
      <c r="C455" s="104"/>
    </row>
    <row r="456">
      <c r="C456" s="104"/>
    </row>
    <row r="457">
      <c r="C457" s="104"/>
    </row>
    <row r="458">
      <c r="C458" s="104"/>
    </row>
    <row r="459">
      <c r="C459" s="104"/>
    </row>
    <row r="460">
      <c r="C460" s="104"/>
    </row>
    <row r="461">
      <c r="C461" s="104"/>
    </row>
    <row r="462">
      <c r="C462" s="104"/>
    </row>
    <row r="463">
      <c r="C463" s="104"/>
    </row>
    <row r="464">
      <c r="C464" s="104"/>
    </row>
    <row r="465">
      <c r="C465" s="104"/>
    </row>
    <row r="466">
      <c r="C466" s="104"/>
    </row>
    <row r="467">
      <c r="C467" s="104"/>
    </row>
    <row r="468">
      <c r="C468" s="104"/>
    </row>
    <row r="469">
      <c r="C469" s="104"/>
    </row>
    <row r="470">
      <c r="C470" s="104"/>
    </row>
    <row r="471">
      <c r="C471" s="104"/>
    </row>
    <row r="472">
      <c r="C472" s="104"/>
    </row>
    <row r="473">
      <c r="C473" s="104"/>
    </row>
    <row r="474">
      <c r="C474" s="104"/>
    </row>
    <row r="475">
      <c r="C475" s="104"/>
    </row>
    <row r="476">
      <c r="C476" s="104"/>
    </row>
    <row r="477">
      <c r="C477" s="104"/>
    </row>
    <row r="478">
      <c r="C478" s="104"/>
    </row>
    <row r="479">
      <c r="C479" s="104"/>
    </row>
    <row r="480">
      <c r="C480" s="104"/>
    </row>
    <row r="481">
      <c r="C481" s="104"/>
    </row>
    <row r="482">
      <c r="C482" s="104"/>
    </row>
    <row r="483">
      <c r="C483" s="104"/>
    </row>
    <row r="484">
      <c r="C484" s="104"/>
    </row>
    <row r="485">
      <c r="C485" s="104"/>
    </row>
    <row r="486">
      <c r="C486" s="104"/>
    </row>
    <row r="487">
      <c r="C487" s="104"/>
    </row>
    <row r="488">
      <c r="C488" s="104"/>
    </row>
    <row r="489">
      <c r="C489" s="104"/>
    </row>
    <row r="490">
      <c r="C490" s="104"/>
    </row>
    <row r="491">
      <c r="C491" s="104"/>
    </row>
    <row r="492">
      <c r="C492" s="104"/>
    </row>
    <row r="493">
      <c r="C493" s="104"/>
    </row>
    <row r="494">
      <c r="C494" s="104"/>
    </row>
    <row r="495">
      <c r="C495" s="104"/>
    </row>
    <row r="496">
      <c r="C496" s="104"/>
    </row>
    <row r="497">
      <c r="C497" s="104"/>
    </row>
    <row r="498">
      <c r="C498" s="104"/>
    </row>
    <row r="499">
      <c r="C499" s="104"/>
    </row>
    <row r="500">
      <c r="C500" s="104"/>
    </row>
    <row r="501">
      <c r="C501" s="104"/>
    </row>
    <row r="502">
      <c r="C502" s="104"/>
    </row>
    <row r="503">
      <c r="C503" s="104"/>
    </row>
    <row r="504">
      <c r="C504" s="104"/>
    </row>
    <row r="505">
      <c r="C505" s="104"/>
    </row>
    <row r="506">
      <c r="C506" s="104"/>
    </row>
    <row r="507">
      <c r="C507" s="104"/>
    </row>
    <row r="508">
      <c r="C508" s="104"/>
    </row>
    <row r="509">
      <c r="C509" s="104"/>
    </row>
    <row r="510">
      <c r="C510" s="104"/>
    </row>
    <row r="511">
      <c r="C511" s="104"/>
    </row>
    <row r="512">
      <c r="C512" s="104"/>
    </row>
    <row r="513">
      <c r="C513" s="104"/>
    </row>
    <row r="514">
      <c r="C514" s="104"/>
    </row>
    <row r="515">
      <c r="C515" s="104"/>
    </row>
    <row r="516">
      <c r="C516" s="104"/>
    </row>
    <row r="517">
      <c r="C517" s="104"/>
    </row>
    <row r="518">
      <c r="C518" s="104"/>
    </row>
    <row r="519">
      <c r="C519" s="104"/>
    </row>
    <row r="520">
      <c r="C520" s="104"/>
    </row>
    <row r="521">
      <c r="C521" s="104"/>
    </row>
    <row r="522">
      <c r="C522" s="104"/>
    </row>
    <row r="523">
      <c r="C523" s="104"/>
    </row>
    <row r="524">
      <c r="C524" s="104"/>
    </row>
    <row r="525">
      <c r="C525" s="104"/>
    </row>
    <row r="526">
      <c r="C526" s="104"/>
    </row>
    <row r="527">
      <c r="C527" s="104"/>
    </row>
    <row r="528">
      <c r="C528" s="104"/>
    </row>
    <row r="529">
      <c r="C529" s="104"/>
    </row>
    <row r="530">
      <c r="C530" s="104"/>
    </row>
    <row r="531">
      <c r="C531" s="104"/>
    </row>
    <row r="532">
      <c r="C532" s="104"/>
    </row>
    <row r="533">
      <c r="C533" s="104"/>
    </row>
    <row r="534">
      <c r="C534" s="104"/>
    </row>
    <row r="535">
      <c r="C535" s="104"/>
    </row>
    <row r="536">
      <c r="C536" s="104"/>
    </row>
    <row r="537">
      <c r="C537" s="104"/>
    </row>
    <row r="538">
      <c r="C538" s="104"/>
    </row>
    <row r="539">
      <c r="C539" s="104"/>
    </row>
    <row r="540">
      <c r="C540" s="104"/>
    </row>
    <row r="541">
      <c r="C541" s="104"/>
    </row>
    <row r="542">
      <c r="C542" s="104"/>
    </row>
    <row r="543">
      <c r="C543" s="104"/>
    </row>
    <row r="544">
      <c r="C544" s="104"/>
    </row>
    <row r="545">
      <c r="C545" s="104"/>
    </row>
    <row r="546">
      <c r="C546" s="104"/>
    </row>
    <row r="547">
      <c r="C547" s="104"/>
    </row>
    <row r="548">
      <c r="C548" s="104"/>
    </row>
    <row r="549">
      <c r="C549" s="104"/>
    </row>
    <row r="550">
      <c r="C550" s="104"/>
    </row>
    <row r="551">
      <c r="C551" s="104"/>
    </row>
    <row r="552">
      <c r="C552" s="104"/>
    </row>
    <row r="553">
      <c r="C553" s="104"/>
    </row>
    <row r="554">
      <c r="C554" s="104"/>
    </row>
    <row r="555">
      <c r="C555" s="104"/>
    </row>
    <row r="556">
      <c r="C556" s="104"/>
    </row>
    <row r="557">
      <c r="C557" s="104"/>
    </row>
    <row r="558">
      <c r="C558" s="104"/>
    </row>
    <row r="559">
      <c r="C559" s="104"/>
    </row>
    <row r="560">
      <c r="C560" s="104"/>
    </row>
    <row r="561">
      <c r="C561" s="104"/>
    </row>
    <row r="562">
      <c r="C562" s="104"/>
    </row>
    <row r="563">
      <c r="C563" s="104"/>
    </row>
    <row r="564">
      <c r="C564" s="104"/>
    </row>
    <row r="565">
      <c r="C565" s="104"/>
    </row>
    <row r="566">
      <c r="C566" s="104"/>
    </row>
    <row r="567">
      <c r="C567" s="104"/>
    </row>
    <row r="568">
      <c r="C568" s="104"/>
    </row>
    <row r="569">
      <c r="C569" s="104"/>
    </row>
    <row r="570">
      <c r="C570" s="104"/>
    </row>
    <row r="571">
      <c r="C571" s="104"/>
    </row>
    <row r="572">
      <c r="C572" s="104"/>
    </row>
    <row r="573">
      <c r="C573" s="104"/>
    </row>
    <row r="574">
      <c r="C574" s="104"/>
    </row>
    <row r="575">
      <c r="C575" s="104"/>
    </row>
    <row r="576">
      <c r="C576" s="104"/>
    </row>
    <row r="577">
      <c r="C577" s="104"/>
    </row>
    <row r="578">
      <c r="C578" s="104"/>
    </row>
    <row r="579">
      <c r="C579" s="104"/>
    </row>
    <row r="580">
      <c r="C580" s="104"/>
    </row>
    <row r="581">
      <c r="C581" s="104"/>
    </row>
    <row r="582">
      <c r="C582" s="104"/>
    </row>
    <row r="583">
      <c r="C583" s="104"/>
    </row>
    <row r="584">
      <c r="C584" s="104"/>
    </row>
    <row r="585">
      <c r="C585" s="104"/>
    </row>
    <row r="586">
      <c r="C586" s="104"/>
    </row>
    <row r="587">
      <c r="C587" s="104"/>
    </row>
    <row r="588">
      <c r="C588" s="104"/>
    </row>
    <row r="589">
      <c r="C589" s="104"/>
    </row>
    <row r="590">
      <c r="C590" s="104"/>
    </row>
    <row r="591">
      <c r="C591" s="104"/>
    </row>
    <row r="592">
      <c r="C592" s="104"/>
    </row>
    <row r="593">
      <c r="C593" s="104"/>
    </row>
    <row r="594">
      <c r="C594" s="104"/>
    </row>
    <row r="595">
      <c r="C595" s="104"/>
    </row>
    <row r="596">
      <c r="C596" s="104"/>
    </row>
    <row r="597">
      <c r="C597" s="104"/>
    </row>
    <row r="598">
      <c r="C598" s="104"/>
    </row>
    <row r="599">
      <c r="C599" s="104"/>
    </row>
    <row r="600">
      <c r="C600" s="104"/>
    </row>
    <row r="601">
      <c r="C601" s="104"/>
    </row>
    <row r="602">
      <c r="C602" s="104"/>
    </row>
    <row r="603">
      <c r="C603" s="104"/>
    </row>
    <row r="604">
      <c r="C604" s="104"/>
    </row>
    <row r="605">
      <c r="C605" s="104"/>
    </row>
    <row r="606">
      <c r="C606" s="104"/>
    </row>
    <row r="607">
      <c r="C607" s="104"/>
    </row>
    <row r="608">
      <c r="C608" s="104"/>
    </row>
    <row r="609">
      <c r="C609" s="104"/>
    </row>
    <row r="610">
      <c r="C610" s="104"/>
    </row>
    <row r="611">
      <c r="C611" s="104"/>
    </row>
    <row r="612">
      <c r="C612" s="104"/>
    </row>
    <row r="613">
      <c r="C613" s="104"/>
    </row>
    <row r="614">
      <c r="C614" s="104"/>
    </row>
    <row r="615">
      <c r="C615" s="104"/>
    </row>
    <row r="616">
      <c r="C616" s="104"/>
    </row>
    <row r="617">
      <c r="C617" s="104"/>
    </row>
    <row r="618">
      <c r="C618" s="104"/>
    </row>
    <row r="619">
      <c r="C619" s="104"/>
    </row>
    <row r="620">
      <c r="C620" s="104"/>
    </row>
    <row r="621">
      <c r="C621" s="104"/>
    </row>
    <row r="622">
      <c r="C622" s="104"/>
    </row>
    <row r="623">
      <c r="C623" s="104"/>
    </row>
    <row r="624">
      <c r="C624" s="104"/>
    </row>
    <row r="625">
      <c r="C625" s="104"/>
    </row>
    <row r="626">
      <c r="C626" s="104"/>
    </row>
    <row r="627">
      <c r="C627" s="104"/>
    </row>
    <row r="628">
      <c r="C628" s="104"/>
    </row>
    <row r="629">
      <c r="C629" s="104"/>
    </row>
    <row r="630">
      <c r="C630" s="104"/>
    </row>
    <row r="631">
      <c r="C631" s="104"/>
    </row>
    <row r="632">
      <c r="C632" s="104"/>
    </row>
    <row r="633">
      <c r="C633" s="104"/>
    </row>
    <row r="634">
      <c r="C634" s="104"/>
    </row>
    <row r="635">
      <c r="C635" s="104"/>
    </row>
    <row r="636">
      <c r="C636" s="104"/>
    </row>
    <row r="637">
      <c r="C637" s="104"/>
    </row>
    <row r="638">
      <c r="C638" s="104"/>
    </row>
    <row r="639">
      <c r="C639" s="104"/>
    </row>
    <row r="640">
      <c r="C640" s="104"/>
    </row>
    <row r="641">
      <c r="C641" s="104"/>
    </row>
    <row r="642">
      <c r="C642" s="104"/>
    </row>
    <row r="643">
      <c r="C643" s="104"/>
    </row>
    <row r="644">
      <c r="C644" s="104"/>
    </row>
    <row r="645">
      <c r="C645" s="104"/>
    </row>
    <row r="646">
      <c r="C646" s="104"/>
    </row>
    <row r="647">
      <c r="C647" s="104"/>
    </row>
    <row r="648">
      <c r="C648" s="104"/>
    </row>
    <row r="649">
      <c r="C649" s="104"/>
    </row>
    <row r="650">
      <c r="C650" s="104"/>
    </row>
    <row r="651">
      <c r="C651" s="104"/>
    </row>
    <row r="652">
      <c r="C652" s="104"/>
    </row>
    <row r="653">
      <c r="C653" s="104"/>
    </row>
    <row r="654">
      <c r="C654" s="104"/>
    </row>
    <row r="655">
      <c r="C655" s="104"/>
    </row>
    <row r="656">
      <c r="C656" s="104"/>
    </row>
    <row r="657">
      <c r="C657" s="104"/>
    </row>
    <row r="658">
      <c r="C658" s="104"/>
    </row>
    <row r="659">
      <c r="C659" s="104"/>
    </row>
    <row r="660">
      <c r="C660" s="104"/>
    </row>
    <row r="661">
      <c r="C661" s="104"/>
    </row>
    <row r="662">
      <c r="C662" s="104"/>
    </row>
    <row r="663">
      <c r="C663" s="104"/>
    </row>
    <row r="664">
      <c r="C664" s="104"/>
    </row>
    <row r="665">
      <c r="C665" s="104"/>
    </row>
    <row r="666">
      <c r="C666" s="104"/>
    </row>
    <row r="667">
      <c r="C667" s="104"/>
    </row>
    <row r="668">
      <c r="C668" s="104"/>
    </row>
    <row r="669">
      <c r="C669" s="104"/>
    </row>
    <row r="670">
      <c r="C670" s="104"/>
    </row>
    <row r="671">
      <c r="C671" s="104"/>
    </row>
    <row r="672">
      <c r="C672" s="104"/>
    </row>
    <row r="673">
      <c r="C673" s="104"/>
    </row>
    <row r="674">
      <c r="C674" s="104"/>
    </row>
    <row r="675">
      <c r="C675" s="104"/>
    </row>
    <row r="676">
      <c r="C676" s="104"/>
    </row>
    <row r="677">
      <c r="C677" s="104"/>
    </row>
    <row r="678">
      <c r="C678" s="104"/>
    </row>
    <row r="679">
      <c r="C679" s="104"/>
    </row>
    <row r="680">
      <c r="C680" s="104"/>
    </row>
    <row r="681">
      <c r="C681" s="104"/>
    </row>
    <row r="682">
      <c r="C682" s="104"/>
    </row>
    <row r="683">
      <c r="C683" s="104"/>
    </row>
    <row r="684">
      <c r="C684" s="104"/>
    </row>
    <row r="685">
      <c r="C685" s="104"/>
    </row>
    <row r="686">
      <c r="C686" s="104"/>
    </row>
    <row r="687">
      <c r="C687" s="104"/>
    </row>
    <row r="688">
      <c r="C688" s="104"/>
    </row>
    <row r="689">
      <c r="C689" s="104"/>
    </row>
    <row r="690">
      <c r="C690" s="104"/>
    </row>
    <row r="691">
      <c r="C691" s="104"/>
    </row>
    <row r="692">
      <c r="C692" s="104"/>
    </row>
    <row r="693">
      <c r="C693" s="104"/>
    </row>
    <row r="694">
      <c r="C694" s="104"/>
    </row>
    <row r="695">
      <c r="C695" s="104"/>
    </row>
    <row r="696">
      <c r="C696" s="104"/>
    </row>
    <row r="697">
      <c r="C697" s="104"/>
    </row>
    <row r="698">
      <c r="C698" s="104"/>
    </row>
    <row r="699">
      <c r="C699" s="104"/>
    </row>
    <row r="700">
      <c r="C700" s="104"/>
    </row>
    <row r="701">
      <c r="C701" s="104"/>
    </row>
    <row r="702">
      <c r="C702" s="104"/>
    </row>
    <row r="703">
      <c r="C703" s="104"/>
    </row>
    <row r="704">
      <c r="C704" s="104"/>
    </row>
    <row r="705">
      <c r="C705" s="104"/>
    </row>
    <row r="706">
      <c r="C706" s="104"/>
    </row>
    <row r="707">
      <c r="C707" s="104"/>
    </row>
    <row r="708">
      <c r="C708" s="104"/>
    </row>
    <row r="709">
      <c r="C709" s="104"/>
    </row>
    <row r="710">
      <c r="C710" s="104"/>
    </row>
    <row r="711">
      <c r="C711" s="104"/>
    </row>
    <row r="712">
      <c r="C712" s="104"/>
    </row>
    <row r="713">
      <c r="C713" s="104"/>
    </row>
    <row r="714">
      <c r="C714" s="104"/>
    </row>
    <row r="715">
      <c r="C715" s="104"/>
    </row>
    <row r="716">
      <c r="C716" s="104"/>
    </row>
    <row r="717">
      <c r="C717" s="104"/>
    </row>
    <row r="718">
      <c r="C718" s="104"/>
    </row>
    <row r="719">
      <c r="C719" s="104"/>
    </row>
    <row r="720">
      <c r="C720" s="104"/>
    </row>
    <row r="721">
      <c r="C721" s="104"/>
    </row>
    <row r="722">
      <c r="C722" s="104"/>
    </row>
    <row r="723">
      <c r="C723" s="104"/>
    </row>
    <row r="724">
      <c r="C724" s="104"/>
    </row>
    <row r="725">
      <c r="C725" s="104"/>
    </row>
    <row r="726">
      <c r="C726" s="104"/>
    </row>
    <row r="727">
      <c r="C727" s="104"/>
    </row>
    <row r="728">
      <c r="C728" s="104"/>
    </row>
    <row r="729">
      <c r="C729" s="104"/>
    </row>
    <row r="730">
      <c r="C730" s="104"/>
    </row>
    <row r="731">
      <c r="C731" s="104"/>
    </row>
    <row r="732">
      <c r="C732" s="104"/>
    </row>
    <row r="733">
      <c r="C733" s="104"/>
    </row>
    <row r="734">
      <c r="C734" s="104"/>
    </row>
    <row r="735">
      <c r="C735" s="104"/>
    </row>
    <row r="736">
      <c r="C736" s="104"/>
    </row>
    <row r="737">
      <c r="C737" s="104"/>
    </row>
    <row r="738">
      <c r="C738" s="104"/>
    </row>
    <row r="739">
      <c r="C739" s="104"/>
    </row>
    <row r="740">
      <c r="C740" s="104"/>
    </row>
    <row r="741">
      <c r="C741" s="104"/>
    </row>
    <row r="742">
      <c r="C742" s="104"/>
    </row>
    <row r="743">
      <c r="C743" s="104"/>
    </row>
    <row r="744">
      <c r="C744" s="104"/>
    </row>
    <row r="745">
      <c r="C745" s="104"/>
    </row>
    <row r="746">
      <c r="C746" s="104"/>
    </row>
    <row r="747">
      <c r="C747" s="104"/>
    </row>
    <row r="748">
      <c r="C748" s="104"/>
    </row>
    <row r="749">
      <c r="C749" s="104"/>
    </row>
    <row r="750">
      <c r="C750" s="104"/>
    </row>
    <row r="751">
      <c r="C751" s="104"/>
    </row>
    <row r="752">
      <c r="C752" s="104"/>
    </row>
    <row r="753">
      <c r="C753" s="104"/>
    </row>
    <row r="754">
      <c r="C754" s="104"/>
    </row>
    <row r="755">
      <c r="C755" s="104"/>
    </row>
    <row r="756">
      <c r="C756" s="104"/>
    </row>
    <row r="757">
      <c r="C757" s="104"/>
    </row>
    <row r="758">
      <c r="C758" s="104"/>
    </row>
    <row r="759">
      <c r="C759" s="104"/>
    </row>
    <row r="760">
      <c r="C760" s="104"/>
    </row>
    <row r="761">
      <c r="C761" s="104"/>
    </row>
    <row r="762">
      <c r="C762" s="104"/>
    </row>
    <row r="763">
      <c r="C763" s="104"/>
    </row>
    <row r="764">
      <c r="C764" s="104"/>
    </row>
    <row r="765">
      <c r="C765" s="104"/>
    </row>
    <row r="766">
      <c r="C766" s="104"/>
    </row>
    <row r="767">
      <c r="C767" s="104"/>
    </row>
    <row r="768">
      <c r="C768" s="104"/>
    </row>
    <row r="769">
      <c r="C769" s="104"/>
    </row>
    <row r="770">
      <c r="C770" s="104"/>
    </row>
    <row r="771">
      <c r="C771" s="104"/>
    </row>
    <row r="772">
      <c r="C772" s="104"/>
    </row>
    <row r="773">
      <c r="C773" s="104"/>
    </row>
    <row r="774">
      <c r="C774" s="104"/>
    </row>
    <row r="775">
      <c r="C775" s="104"/>
    </row>
    <row r="776">
      <c r="C776" s="104"/>
    </row>
    <row r="777">
      <c r="C777" s="104"/>
    </row>
    <row r="778">
      <c r="C778" s="104"/>
    </row>
    <row r="779">
      <c r="C779" s="104"/>
    </row>
    <row r="780">
      <c r="C780" s="104"/>
    </row>
    <row r="781">
      <c r="C781" s="104"/>
    </row>
    <row r="782">
      <c r="C782" s="104"/>
    </row>
    <row r="783">
      <c r="C783" s="104"/>
    </row>
    <row r="784">
      <c r="C784" s="104"/>
    </row>
    <row r="785">
      <c r="C785" s="104"/>
    </row>
    <row r="786">
      <c r="C786" s="104"/>
    </row>
    <row r="787">
      <c r="C787" s="104"/>
    </row>
    <row r="788">
      <c r="C788" s="104"/>
    </row>
    <row r="789">
      <c r="C789" s="104"/>
    </row>
    <row r="790">
      <c r="C790" s="104"/>
    </row>
    <row r="791">
      <c r="C791" s="104"/>
    </row>
    <row r="792">
      <c r="C792" s="104"/>
    </row>
    <row r="793">
      <c r="C793" s="104"/>
    </row>
    <row r="794">
      <c r="C794" s="104"/>
    </row>
    <row r="795">
      <c r="C795" s="104"/>
    </row>
    <row r="796">
      <c r="C796" s="104"/>
    </row>
    <row r="797">
      <c r="C797" s="104"/>
    </row>
    <row r="798">
      <c r="C798" s="104"/>
    </row>
    <row r="799">
      <c r="C799" s="104"/>
    </row>
    <row r="800">
      <c r="C800" s="104"/>
    </row>
    <row r="801">
      <c r="C801" s="104"/>
    </row>
    <row r="802">
      <c r="C802" s="104"/>
    </row>
    <row r="803">
      <c r="C803" s="104"/>
    </row>
    <row r="804">
      <c r="C804" s="104"/>
    </row>
    <row r="805">
      <c r="C805" s="104"/>
    </row>
    <row r="806">
      <c r="C806" s="104"/>
    </row>
    <row r="807">
      <c r="C807" s="104"/>
    </row>
    <row r="808">
      <c r="C808" s="104"/>
    </row>
    <row r="809">
      <c r="C809" s="104"/>
    </row>
    <row r="810">
      <c r="C810" s="104"/>
    </row>
    <row r="811">
      <c r="C811" s="104"/>
    </row>
    <row r="812">
      <c r="C812" s="104"/>
    </row>
    <row r="813">
      <c r="C813" s="104"/>
    </row>
    <row r="814">
      <c r="C814" s="104"/>
    </row>
    <row r="815">
      <c r="C815" s="104"/>
    </row>
    <row r="816">
      <c r="C816" s="104"/>
    </row>
    <row r="817">
      <c r="C817" s="104"/>
    </row>
    <row r="818">
      <c r="C818" s="104"/>
    </row>
    <row r="819">
      <c r="C819" s="104"/>
    </row>
    <row r="820">
      <c r="C820" s="104"/>
    </row>
    <row r="821">
      <c r="C821" s="104"/>
    </row>
    <row r="822">
      <c r="C822" s="104"/>
    </row>
    <row r="823">
      <c r="C823" s="104"/>
    </row>
    <row r="824">
      <c r="C824" s="104"/>
    </row>
    <row r="825">
      <c r="C825" s="104"/>
    </row>
    <row r="826">
      <c r="C826" s="104"/>
    </row>
    <row r="827">
      <c r="C827" s="104"/>
    </row>
    <row r="828">
      <c r="C828" s="104"/>
    </row>
    <row r="829">
      <c r="C829" s="104"/>
    </row>
    <row r="830">
      <c r="C830" s="104"/>
    </row>
    <row r="831">
      <c r="C831" s="104"/>
    </row>
    <row r="832">
      <c r="C832" s="104"/>
    </row>
    <row r="833">
      <c r="C833" s="104"/>
    </row>
    <row r="834">
      <c r="C834" s="104"/>
    </row>
    <row r="835">
      <c r="C835" s="104"/>
    </row>
    <row r="836">
      <c r="C836" s="104"/>
    </row>
    <row r="837">
      <c r="C837" s="104"/>
    </row>
    <row r="838">
      <c r="C838" s="104"/>
    </row>
    <row r="839">
      <c r="C839" s="104"/>
    </row>
    <row r="840">
      <c r="C840" s="104"/>
    </row>
    <row r="841">
      <c r="C841" s="104"/>
    </row>
    <row r="842">
      <c r="C842" s="104"/>
    </row>
    <row r="843">
      <c r="C843" s="104"/>
    </row>
    <row r="844">
      <c r="C844" s="104"/>
    </row>
    <row r="845">
      <c r="C845" s="104"/>
    </row>
    <row r="846">
      <c r="C846" s="104"/>
    </row>
    <row r="847">
      <c r="C847" s="104"/>
    </row>
    <row r="848">
      <c r="C848" s="104"/>
    </row>
    <row r="849">
      <c r="C849" s="104"/>
    </row>
    <row r="850">
      <c r="C850" s="104"/>
    </row>
    <row r="851">
      <c r="C851" s="104"/>
    </row>
    <row r="852">
      <c r="C852" s="104"/>
    </row>
    <row r="853">
      <c r="C853" s="104"/>
    </row>
    <row r="854">
      <c r="C854" s="104"/>
    </row>
    <row r="855">
      <c r="C855" s="104"/>
    </row>
    <row r="856">
      <c r="C856" s="104"/>
    </row>
    <row r="857">
      <c r="C857" s="104"/>
    </row>
    <row r="858">
      <c r="C858" s="104"/>
    </row>
    <row r="859">
      <c r="C859" s="104"/>
    </row>
    <row r="860">
      <c r="C860" s="104"/>
    </row>
    <row r="861">
      <c r="C861" s="104"/>
    </row>
    <row r="862">
      <c r="C862" s="104"/>
    </row>
    <row r="863">
      <c r="C863" s="104"/>
    </row>
    <row r="864">
      <c r="C864" s="104"/>
    </row>
    <row r="865">
      <c r="C865" s="104"/>
    </row>
    <row r="866">
      <c r="C866" s="104"/>
    </row>
    <row r="867">
      <c r="C867" s="104"/>
    </row>
    <row r="868">
      <c r="C868" s="104"/>
    </row>
    <row r="869">
      <c r="C869" s="104"/>
    </row>
    <row r="870">
      <c r="C870" s="104"/>
    </row>
    <row r="871">
      <c r="C871" s="104"/>
    </row>
    <row r="872">
      <c r="C872" s="104"/>
    </row>
    <row r="873">
      <c r="C873" s="104"/>
    </row>
    <row r="874">
      <c r="C874" s="104"/>
    </row>
    <row r="875">
      <c r="C875" s="104"/>
    </row>
    <row r="876">
      <c r="C876" s="104"/>
    </row>
    <row r="877">
      <c r="C877" s="104"/>
    </row>
    <row r="878">
      <c r="C878" s="104"/>
    </row>
    <row r="879">
      <c r="C879" s="104"/>
    </row>
    <row r="880">
      <c r="C880" s="104"/>
    </row>
    <row r="881">
      <c r="C881" s="104"/>
    </row>
    <row r="882">
      <c r="C882" s="104"/>
    </row>
    <row r="883">
      <c r="C883" s="104"/>
    </row>
    <row r="884">
      <c r="C884" s="104"/>
    </row>
    <row r="885">
      <c r="C885" s="104"/>
    </row>
    <row r="886">
      <c r="C886" s="104"/>
    </row>
    <row r="887">
      <c r="C887" s="104"/>
    </row>
    <row r="888">
      <c r="C888" s="104"/>
    </row>
    <row r="889">
      <c r="C889" s="104"/>
    </row>
    <row r="890">
      <c r="C890" s="104"/>
    </row>
    <row r="891">
      <c r="C891" s="104"/>
    </row>
    <row r="892">
      <c r="C892" s="104"/>
    </row>
    <row r="893">
      <c r="C893" s="104"/>
    </row>
    <row r="894">
      <c r="C894" s="104"/>
    </row>
    <row r="895">
      <c r="C895" s="104"/>
    </row>
    <row r="896">
      <c r="C896" s="104"/>
    </row>
    <row r="897">
      <c r="C897" s="104"/>
    </row>
    <row r="898">
      <c r="C898" s="104"/>
    </row>
    <row r="899">
      <c r="C899" s="104"/>
    </row>
    <row r="900">
      <c r="C900" s="104"/>
    </row>
    <row r="901">
      <c r="C901" s="104"/>
    </row>
    <row r="902">
      <c r="C902" s="104"/>
    </row>
    <row r="903">
      <c r="C903" s="104"/>
    </row>
    <row r="904">
      <c r="C904" s="104"/>
    </row>
    <row r="905">
      <c r="C905" s="104"/>
    </row>
    <row r="906">
      <c r="C906" s="104"/>
    </row>
    <row r="907">
      <c r="C907" s="104"/>
    </row>
    <row r="908">
      <c r="C908" s="104"/>
    </row>
    <row r="909">
      <c r="C909" s="104"/>
    </row>
    <row r="910">
      <c r="C910" s="104"/>
    </row>
    <row r="911">
      <c r="C911" s="104"/>
    </row>
    <row r="912">
      <c r="C912" s="104"/>
    </row>
    <row r="913">
      <c r="C913" s="104"/>
    </row>
    <row r="914">
      <c r="C914" s="104"/>
    </row>
    <row r="915">
      <c r="C915" s="104"/>
    </row>
    <row r="916">
      <c r="C916" s="104"/>
    </row>
    <row r="917">
      <c r="C917" s="104"/>
    </row>
    <row r="918">
      <c r="C918" s="104"/>
    </row>
    <row r="919">
      <c r="C919" s="104"/>
    </row>
    <row r="920">
      <c r="C920" s="104"/>
    </row>
    <row r="921">
      <c r="C921" s="104"/>
    </row>
    <row r="922">
      <c r="C922" s="104"/>
    </row>
    <row r="923">
      <c r="C923" s="104"/>
    </row>
    <row r="924">
      <c r="C924" s="104"/>
    </row>
    <row r="925">
      <c r="C925" s="104"/>
    </row>
    <row r="926">
      <c r="C926" s="104"/>
    </row>
    <row r="927">
      <c r="C927" s="104"/>
    </row>
    <row r="928">
      <c r="C928" s="104"/>
    </row>
    <row r="929">
      <c r="C929" s="104"/>
    </row>
    <row r="930">
      <c r="C930" s="104"/>
    </row>
    <row r="931">
      <c r="C931" s="104"/>
    </row>
    <row r="932">
      <c r="C932" s="104"/>
    </row>
    <row r="933">
      <c r="C933" s="104"/>
    </row>
    <row r="934">
      <c r="C934" s="104"/>
    </row>
    <row r="935">
      <c r="C935" s="104"/>
    </row>
    <row r="936">
      <c r="C936" s="104"/>
    </row>
    <row r="937">
      <c r="C937" s="104"/>
    </row>
    <row r="938">
      <c r="C938" s="104"/>
    </row>
    <row r="939">
      <c r="C939" s="104"/>
    </row>
    <row r="940">
      <c r="C940" s="104"/>
    </row>
    <row r="941">
      <c r="C941" s="104"/>
    </row>
    <row r="942">
      <c r="C942" s="104"/>
    </row>
    <row r="943">
      <c r="C943" s="104"/>
    </row>
    <row r="944">
      <c r="C944" s="104"/>
    </row>
    <row r="945">
      <c r="C945" s="104"/>
    </row>
    <row r="946">
      <c r="C946" s="104"/>
    </row>
    <row r="947">
      <c r="C947" s="104"/>
    </row>
    <row r="948">
      <c r="C948" s="104"/>
    </row>
    <row r="949">
      <c r="C949" s="104"/>
    </row>
    <row r="950">
      <c r="C950" s="104"/>
    </row>
    <row r="951">
      <c r="C951" s="104"/>
    </row>
    <row r="952">
      <c r="C952" s="104"/>
    </row>
    <row r="953">
      <c r="C953" s="104"/>
    </row>
    <row r="954">
      <c r="C954" s="104"/>
    </row>
    <row r="955">
      <c r="C955" s="104"/>
    </row>
    <row r="956">
      <c r="C956" s="104"/>
    </row>
    <row r="957">
      <c r="C957" s="104"/>
    </row>
    <row r="958">
      <c r="C958" s="104"/>
    </row>
    <row r="959">
      <c r="C959" s="104"/>
    </row>
    <row r="960">
      <c r="C960" s="104"/>
    </row>
    <row r="961">
      <c r="C961" s="104"/>
    </row>
    <row r="962">
      <c r="C962" s="104"/>
    </row>
    <row r="963">
      <c r="C963" s="104"/>
    </row>
    <row r="964">
      <c r="C964" s="104"/>
    </row>
    <row r="965">
      <c r="C965" s="104"/>
    </row>
    <row r="966">
      <c r="C966" s="104"/>
    </row>
    <row r="967">
      <c r="C967" s="104"/>
    </row>
    <row r="968">
      <c r="C968" s="104"/>
    </row>
    <row r="969">
      <c r="C969" s="104"/>
    </row>
    <row r="970">
      <c r="C970" s="104"/>
    </row>
    <row r="971">
      <c r="C971" s="104"/>
    </row>
    <row r="972">
      <c r="C972" s="104"/>
    </row>
    <row r="973">
      <c r="C973" s="104"/>
    </row>
    <row r="974">
      <c r="C974" s="104"/>
    </row>
    <row r="975">
      <c r="C975" s="104"/>
    </row>
    <row r="976">
      <c r="C976" s="104"/>
    </row>
    <row r="977">
      <c r="C977" s="104"/>
    </row>
    <row r="978">
      <c r="C978" s="104"/>
    </row>
    <row r="979">
      <c r="C979" s="104"/>
    </row>
    <row r="980">
      <c r="C980" s="104"/>
    </row>
    <row r="981">
      <c r="C981" s="104"/>
    </row>
    <row r="982">
      <c r="C982" s="104"/>
    </row>
    <row r="983">
      <c r="C983" s="104"/>
    </row>
    <row r="984">
      <c r="C984" s="104"/>
    </row>
    <row r="985">
      <c r="C985" s="104"/>
    </row>
    <row r="986">
      <c r="C986" s="104"/>
    </row>
    <row r="987">
      <c r="C987" s="104"/>
    </row>
    <row r="988">
      <c r="C988" s="104"/>
    </row>
    <row r="989">
      <c r="C989" s="104"/>
    </row>
    <row r="990">
      <c r="C990" s="104"/>
    </row>
    <row r="991">
      <c r="C991" s="104"/>
    </row>
    <row r="992">
      <c r="C992" s="104"/>
    </row>
    <row r="993">
      <c r="C993" s="104"/>
    </row>
    <row r="994">
      <c r="C994" s="104"/>
    </row>
    <row r="995">
      <c r="C995" s="104"/>
    </row>
    <row r="996">
      <c r="C996" s="104"/>
    </row>
    <row r="997">
      <c r="C997" s="104"/>
    </row>
    <row r="998">
      <c r="C998" s="104"/>
    </row>
    <row r="999">
      <c r="C999" s="104"/>
    </row>
    <row r="1000">
      <c r="C1000" s="104"/>
    </row>
    <row r="1001">
      <c r="C1001" s="104"/>
    </row>
    <row r="1002">
      <c r="C1002" s="104"/>
    </row>
    <row r="1003">
      <c r="C1003" s="104"/>
    </row>
    <row r="1004">
      <c r="C1004" s="104"/>
    </row>
    <row r="1005">
      <c r="C1005" s="104"/>
    </row>
    <row r="1006">
      <c r="C1006" s="104"/>
    </row>
    <row r="1007">
      <c r="C1007" s="104"/>
    </row>
    <row r="1008">
      <c r="C1008" s="104"/>
    </row>
    <row r="1009">
      <c r="C1009" s="104"/>
    </row>
    <row r="1010">
      <c r="C1010" s="104"/>
    </row>
    <row r="1011">
      <c r="C1011" s="104"/>
    </row>
    <row r="1012">
      <c r="C1012" s="104"/>
    </row>
    <row r="1013">
      <c r="C1013" s="104"/>
    </row>
    <row r="1014">
      <c r="C1014" s="104"/>
    </row>
    <row r="1015">
      <c r="C1015" s="104"/>
    </row>
    <row r="1016">
      <c r="C1016" s="104"/>
    </row>
    <row r="1017">
      <c r="C1017" s="104"/>
    </row>
    <row r="1018">
      <c r="C1018" s="104"/>
    </row>
    <row r="1019">
      <c r="C1019" s="104"/>
    </row>
    <row r="1020">
      <c r="C1020" s="104"/>
    </row>
    <row r="1021">
      <c r="C1021" s="104"/>
    </row>
    <row r="1022">
      <c r="C1022" s="104"/>
    </row>
    <row r="1023">
      <c r="C1023" s="104"/>
    </row>
  </sheetData>
  <autoFilter ref="$A$10:$Y$35"/>
  <mergeCells count="3">
    <mergeCell ref="B3:C3"/>
    <mergeCell ref="B9:C9"/>
    <mergeCell ref="B2:C2"/>
  </mergeCells>
  <conditionalFormatting sqref="D11:D15 E11:G34">
    <cfRule type="cellIs" dxfId="1" priority="1" operator="equal">
      <formula>0</formula>
    </cfRule>
  </conditionalFormatting>
  <conditionalFormatting sqref="C11:C1023 D11:D30 E11:F1023 G11:G34 D33:D1023">
    <cfRule type="colorScale" priority="2">
      <colorScale>
        <cfvo type="min"/>
        <cfvo type="max"/>
        <color rgb="FFFFFFFF"/>
        <color rgb="FFCC4125"/>
      </colorScale>
    </cfRule>
  </conditionalFormatting>
  <conditionalFormatting sqref="D5:G5">
    <cfRule type="colorScale" priority="3">
      <colorScale>
        <cfvo type="min"/>
        <cfvo type="max"/>
        <color rgb="FFFFFFFF"/>
        <color rgb="FF6AA84F"/>
      </colorScale>
    </cfRule>
  </conditionalFormatting>
  <conditionalFormatting sqref="A10:Y10">
    <cfRule type="notContainsBlanks" dxfId="2" priority="4">
      <formula>LEN(TRIM(A10))&gt;0</formula>
    </cfRule>
  </conditionalFormatting>
  <conditionalFormatting sqref="A3:Y3">
    <cfRule type="notContainsBlanks" dxfId="2" priority="5">
      <formula>LEN(TRIM(A3))&gt;0</formula>
    </cfRule>
  </conditionalFormatting>
  <conditionalFormatting sqref="D6:G6">
    <cfRule type="colorScale" priority="6">
      <colorScale>
        <cfvo type="min"/>
        <cfvo type="max"/>
        <color rgb="FFFFFFFF"/>
        <color rgb="FFE67C73"/>
      </colorScale>
    </cfRule>
  </conditionalFormatting>
  <dataValidations>
    <dataValidation type="list" allowBlank="1" sqref="B11:B1023">
      <formula1>Skladba_vydaje</formula1>
    </dataValidation>
    <dataValidation type="list" allowBlank="1" showInputMessage="1" showErrorMessage="1" prompt="Klikněte a vyberte si tým působící v rozpočtové jednotce z listu Týmy" sqref="C11:C1023">
      <formula1>'Týmy'!$A$1:$A1023</formula1>
    </dataValidation>
  </dataValidations>
  <printOptions gridLines="1" horizontalCentered="1"/>
  <pageMargins bottom="0.75" footer="0.0" header="0.0" left="0.7" right="0.7" top="0.75"/>
  <pageSetup fitToHeight="0" paperSize="9" cellComments="atEnd" orientation="landscape" pageOrder="overThenDown"/>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CC4125"/>
    <outlinePr summaryBelow="0" summaryRight="0"/>
    <pageSetUpPr fitToPage="1"/>
  </sheetPr>
  <sheetViews>
    <sheetView workbookViewId="0">
      <pane ySplit="5.0" topLeftCell="A6" activePane="bottomLeft" state="frozen"/>
      <selection activeCell="B7" sqref="B7" pane="bottomLeft"/>
    </sheetView>
  </sheetViews>
  <sheetFormatPr customHeight="1" defaultColWidth="14.43" defaultRowHeight="15.75" outlineLevelRow="1"/>
  <cols>
    <col customWidth="1" min="1" max="1" width="19.14"/>
    <col customWidth="1" min="2" max="2" width="27.29"/>
    <col customWidth="1" min="3" max="3" width="37.71"/>
    <col customWidth="1" min="4" max="4" width="23.14"/>
    <col customWidth="1" min="5" max="5" width="17.43"/>
    <col customWidth="1" hidden="1" min="6" max="6" width="17.29"/>
    <col customWidth="1" hidden="1" min="7" max="7" width="7.71"/>
    <col customWidth="1" hidden="1" min="8" max="8" width="9.29"/>
    <col customWidth="1" hidden="1" min="9" max="9" width="10.57"/>
    <col customWidth="1" hidden="1" min="10" max="11" width="17.29"/>
    <col customWidth="1" hidden="1" min="13" max="13" width="6.57"/>
    <col hidden="1" min="14" max="14" width="14.43"/>
  </cols>
  <sheetData>
    <row r="1" ht="9.75" hidden="1" customHeight="1">
      <c r="B1" s="19"/>
      <c r="C1" s="21"/>
      <c r="D1" s="23" t="s">
        <v>64</v>
      </c>
      <c r="H1" s="25" t="s">
        <v>66</v>
      </c>
      <c r="I1" s="27">
        <v>1.06</v>
      </c>
      <c r="J1" s="29"/>
      <c r="K1" s="29"/>
      <c r="L1" s="30" t="s">
        <v>68</v>
      </c>
    </row>
    <row r="2" ht="16.5" customHeight="1">
      <c r="A2" s="34" t="str">
        <f>HYPERLINK("#gid=1679101640&amp;fvid=519512585","Skrýt záměry")</f>
        <v>Skrýt záměry</v>
      </c>
      <c r="C2" s="21"/>
      <c r="D2" s="21"/>
      <c r="E2" s="21"/>
      <c r="F2" s="4"/>
      <c r="G2" s="29"/>
      <c r="H2" s="29"/>
      <c r="I2" s="29"/>
      <c r="J2" s="29"/>
      <c r="K2" s="29"/>
    </row>
    <row r="3" ht="31.5" customHeight="1">
      <c r="A3" s="5" t="s">
        <v>72</v>
      </c>
      <c r="C3" s="21"/>
      <c r="D3" s="21"/>
      <c r="E3" s="21"/>
      <c r="F3" s="4" t="s">
        <v>73</v>
      </c>
      <c r="G3" s="29"/>
      <c r="H3" s="29"/>
      <c r="I3" s="29"/>
      <c r="J3" s="29" t="s">
        <v>74</v>
      </c>
      <c r="K3" s="29" t="s">
        <v>75</v>
      </c>
    </row>
    <row r="4" ht="18.0" customHeight="1">
      <c r="A4" s="36" t="s">
        <v>76</v>
      </c>
      <c r="B4" s="36"/>
      <c r="C4" s="36"/>
      <c r="D4" s="36"/>
      <c r="E4" s="37"/>
      <c r="F4" s="36"/>
      <c r="G4" s="38">
        <f t="shared" ref="G4:L4" si="1">sumifs(G6:G1120,$A6:$A1120,"Rozpočtová položka")</f>
        <v>29974230</v>
      </c>
      <c r="H4" s="38">
        <f t="shared" si="1"/>
        <v>21736508</v>
      </c>
      <c r="I4" s="38">
        <f t="shared" si="1"/>
        <v>28732000</v>
      </c>
      <c r="J4" s="38" t="str">
        <f t="shared" si="1"/>
        <v>#REF!</v>
      </c>
      <c r="K4" s="38" t="str">
        <f t="shared" si="1"/>
        <v>#REF!</v>
      </c>
      <c r="L4" s="38">
        <f t="shared" si="1"/>
        <v>30186645.6</v>
      </c>
      <c r="M4" s="39"/>
      <c r="N4" s="39"/>
      <c r="O4" s="39"/>
      <c r="P4" s="39"/>
      <c r="Q4" s="39"/>
      <c r="R4" s="39"/>
      <c r="S4" s="39"/>
      <c r="T4" s="39"/>
      <c r="U4" s="39"/>
      <c r="V4" s="39"/>
      <c r="W4" s="39"/>
      <c r="X4" s="39"/>
      <c r="Y4" s="39"/>
      <c r="Z4" s="39"/>
      <c r="AA4" s="39"/>
      <c r="AB4" s="39"/>
      <c r="AC4" s="39"/>
      <c r="AD4" s="39"/>
    </row>
    <row r="5" ht="25.5" customHeight="1">
      <c r="A5" s="40" t="s">
        <v>79</v>
      </c>
      <c r="B5" s="40" t="s">
        <v>80</v>
      </c>
      <c r="C5" s="40" t="s">
        <v>81</v>
      </c>
      <c r="D5" s="40" t="s">
        <v>82</v>
      </c>
      <c r="E5" s="41" t="s">
        <v>83</v>
      </c>
      <c r="F5" s="40">
        <v>2017.0</v>
      </c>
      <c r="G5" s="42" t="s">
        <v>84</v>
      </c>
      <c r="H5" s="42" t="s">
        <v>87</v>
      </c>
      <c r="I5" s="42" t="s">
        <v>88</v>
      </c>
      <c r="J5" s="40">
        <v>2020.0</v>
      </c>
      <c r="K5" s="40">
        <v>2021.0</v>
      </c>
      <c r="L5" s="40" t="s">
        <v>89</v>
      </c>
      <c r="M5" s="7" t="s">
        <v>90</v>
      </c>
      <c r="N5" s="28"/>
      <c r="O5" s="28"/>
      <c r="P5" s="28"/>
      <c r="Q5" s="28"/>
      <c r="R5" s="28"/>
      <c r="S5" s="28"/>
      <c r="T5" s="28"/>
      <c r="U5" s="28"/>
      <c r="V5" s="28"/>
      <c r="W5" s="28"/>
      <c r="X5" s="28"/>
      <c r="Y5" s="28"/>
      <c r="Z5" s="28"/>
      <c r="AA5" s="28"/>
      <c r="AB5" s="28"/>
      <c r="AC5" s="28"/>
      <c r="AD5" s="28"/>
    </row>
    <row r="6">
      <c r="A6" s="43" t="s">
        <v>91</v>
      </c>
      <c r="B6" s="43" t="s">
        <v>92</v>
      </c>
      <c r="C6" s="44"/>
      <c r="D6" s="43" t="s">
        <v>94</v>
      </c>
      <c r="E6" s="46" t="s">
        <v>37</v>
      </c>
      <c r="F6" s="47"/>
      <c r="G6" s="47">
        <v>5800000.0</v>
      </c>
      <c r="H6" s="49">
        <f>sumifs(H7:H1120,A7:A1120,"Záměr",B7:B1120,B6)</f>
        <v>5600000</v>
      </c>
      <c r="I6" s="47">
        <f>G6</f>
        <v>5800000</v>
      </c>
      <c r="J6" s="47">
        <f>I6</f>
        <v>5800000</v>
      </c>
      <c r="K6" s="47">
        <f>J6*3/4</f>
        <v>4350000</v>
      </c>
      <c r="L6" s="49">
        <f>sum(L7:L23)</f>
        <v>5384400</v>
      </c>
      <c r="M6" s="49"/>
      <c r="N6" s="50">
        <f t="shared" ref="N6:N20" si="2">L6/H6*100</f>
        <v>96.15</v>
      </c>
    </row>
    <row r="7" outlineLevel="1">
      <c r="A7" s="51" t="s">
        <v>98</v>
      </c>
      <c r="B7" s="51" t="s">
        <v>92</v>
      </c>
      <c r="C7" s="51" t="s">
        <v>99</v>
      </c>
      <c r="D7" s="43" t="s">
        <v>94</v>
      </c>
      <c r="E7" s="46" t="s">
        <v>37</v>
      </c>
      <c r="F7" s="47"/>
      <c r="G7" s="53">
        <v>360000.0</v>
      </c>
      <c r="H7" s="54">
        <v>360000.0</v>
      </c>
      <c r="I7" s="47"/>
      <c r="J7" s="47"/>
      <c r="K7" s="47"/>
      <c r="L7" s="49">
        <f>H7</f>
        <v>360000</v>
      </c>
      <c r="M7" s="55" t="s">
        <v>100</v>
      </c>
      <c r="N7" s="50">
        <f t="shared" si="2"/>
        <v>100</v>
      </c>
    </row>
    <row r="8" outlineLevel="1">
      <c r="A8" s="51" t="s">
        <v>98</v>
      </c>
      <c r="B8" s="51" t="s">
        <v>92</v>
      </c>
      <c r="C8" s="51" t="s">
        <v>101</v>
      </c>
      <c r="D8" s="43" t="s">
        <v>94</v>
      </c>
      <c r="E8" s="46" t="s">
        <v>37</v>
      </c>
      <c r="F8" s="47"/>
      <c r="G8" s="53">
        <v>0.0</v>
      </c>
      <c r="H8" s="54">
        <v>540000.0</v>
      </c>
      <c r="I8" s="47"/>
      <c r="J8" s="47"/>
      <c r="K8" s="47"/>
      <c r="L8" s="49">
        <f t="shared" ref="L8:L10" si="3">H8*$I$1</f>
        <v>572400</v>
      </c>
      <c r="M8" s="55" t="s">
        <v>100</v>
      </c>
      <c r="N8" s="50">
        <f t="shared" si="2"/>
        <v>106</v>
      </c>
    </row>
    <row r="9" outlineLevel="1">
      <c r="A9" s="51" t="s">
        <v>98</v>
      </c>
      <c r="B9" s="51" t="s">
        <v>92</v>
      </c>
      <c r="C9" s="51" t="s">
        <v>102</v>
      </c>
      <c r="D9" s="43" t="s">
        <v>94</v>
      </c>
      <c r="E9" s="46" t="s">
        <v>37</v>
      </c>
      <c r="F9" s="47"/>
      <c r="G9" s="53">
        <v>360000.0</v>
      </c>
      <c r="H9" s="54">
        <v>360000.0</v>
      </c>
      <c r="I9" s="47"/>
      <c r="J9" s="47"/>
      <c r="K9" s="47"/>
      <c r="L9" s="49">
        <f t="shared" si="3"/>
        <v>381600</v>
      </c>
      <c r="M9" s="55" t="s">
        <v>100</v>
      </c>
      <c r="N9" s="50">
        <f t="shared" si="2"/>
        <v>106</v>
      </c>
    </row>
    <row r="10" outlineLevel="1">
      <c r="A10" s="51" t="s">
        <v>98</v>
      </c>
      <c r="B10" s="51" t="s">
        <v>92</v>
      </c>
      <c r="C10" s="51" t="s">
        <v>103</v>
      </c>
      <c r="D10" s="43" t="s">
        <v>94</v>
      </c>
      <c r="E10" s="46" t="s">
        <v>37</v>
      </c>
      <c r="F10" s="47"/>
      <c r="G10" s="53">
        <v>540000.0</v>
      </c>
      <c r="H10" s="54">
        <v>540000.0</v>
      </c>
      <c r="I10" s="47"/>
      <c r="J10" s="47"/>
      <c r="K10" s="47"/>
      <c r="L10" s="49">
        <f t="shared" si="3"/>
        <v>572400</v>
      </c>
      <c r="M10" s="55" t="s">
        <v>100</v>
      </c>
      <c r="N10" s="50">
        <f t="shared" si="2"/>
        <v>106</v>
      </c>
    </row>
    <row r="11" outlineLevel="1">
      <c r="A11" s="51" t="s">
        <v>98</v>
      </c>
      <c r="B11" s="51" t="s">
        <v>92</v>
      </c>
      <c r="C11" s="57" t="s">
        <v>104</v>
      </c>
      <c r="D11" s="43" t="s">
        <v>94</v>
      </c>
      <c r="E11" s="46" t="s">
        <v>37</v>
      </c>
      <c r="F11" s="47"/>
      <c r="G11" s="53">
        <v>0.0</v>
      </c>
      <c r="H11" s="54">
        <v>540000.0</v>
      </c>
      <c r="I11" s="47"/>
      <c r="J11" s="47"/>
      <c r="K11" s="47"/>
      <c r="L11" s="55">
        <f>540000*I1</f>
        <v>572400</v>
      </c>
      <c r="M11" s="55" t="s">
        <v>100</v>
      </c>
      <c r="N11" s="50">
        <f t="shared" si="2"/>
        <v>106</v>
      </c>
    </row>
    <row r="12" outlineLevel="1">
      <c r="A12" s="51" t="s">
        <v>98</v>
      </c>
      <c r="B12" s="51" t="s">
        <v>92</v>
      </c>
      <c r="C12" s="51" t="s">
        <v>106</v>
      </c>
      <c r="D12" s="43" t="s">
        <v>94</v>
      </c>
      <c r="E12" s="46" t="s">
        <v>37</v>
      </c>
      <c r="F12" s="47"/>
      <c r="G12" s="53">
        <v>540000.0</v>
      </c>
      <c r="H12" s="54">
        <v>540000.0</v>
      </c>
      <c r="I12" s="47"/>
      <c r="J12" s="47"/>
      <c r="K12" s="47"/>
      <c r="L12" s="49">
        <f t="shared" ref="L12:L13" si="4">H12*$I$1</f>
        <v>572400</v>
      </c>
      <c r="M12" s="55" t="s">
        <v>100</v>
      </c>
      <c r="N12" s="50">
        <f t="shared" si="2"/>
        <v>106</v>
      </c>
    </row>
    <row r="13" outlineLevel="1">
      <c r="A13" s="51" t="s">
        <v>98</v>
      </c>
      <c r="B13" s="51" t="s">
        <v>92</v>
      </c>
      <c r="C13" s="51" t="s">
        <v>108</v>
      </c>
      <c r="D13" s="43" t="s">
        <v>94</v>
      </c>
      <c r="E13" s="46" t="s">
        <v>37</v>
      </c>
      <c r="F13" s="47"/>
      <c r="G13" s="53">
        <v>0.0</v>
      </c>
      <c r="H13" s="54">
        <v>720000.0</v>
      </c>
      <c r="I13" s="47"/>
      <c r="J13" s="47"/>
      <c r="K13" s="47"/>
      <c r="L13" s="49">
        <f t="shared" si="4"/>
        <v>763200</v>
      </c>
      <c r="M13" s="55" t="s">
        <v>100</v>
      </c>
      <c r="N13" s="50">
        <f t="shared" si="2"/>
        <v>106</v>
      </c>
    </row>
    <row r="14" outlineLevel="1">
      <c r="A14" s="51" t="s">
        <v>98</v>
      </c>
      <c r="B14" s="51" t="s">
        <v>92</v>
      </c>
      <c r="C14" s="51" t="s">
        <v>110</v>
      </c>
      <c r="D14" s="43" t="s">
        <v>94</v>
      </c>
      <c r="E14" s="46" t="s">
        <v>37</v>
      </c>
      <c r="F14" s="47"/>
      <c r="G14" s="53">
        <v>0.0</v>
      </c>
      <c r="H14" s="54">
        <v>300000.0</v>
      </c>
      <c r="I14" s="47"/>
      <c r="J14" s="47"/>
      <c r="K14" s="47"/>
      <c r="L14" s="55">
        <v>0.0</v>
      </c>
      <c r="M14" s="55" t="s">
        <v>100</v>
      </c>
      <c r="N14" s="50">
        <f t="shared" si="2"/>
        <v>0</v>
      </c>
    </row>
    <row r="15" outlineLevel="1">
      <c r="A15" s="51" t="s">
        <v>98</v>
      </c>
      <c r="B15" s="51" t="s">
        <v>92</v>
      </c>
      <c r="C15" s="57" t="s">
        <v>111</v>
      </c>
      <c r="D15" s="43" t="s">
        <v>94</v>
      </c>
      <c r="E15" s="46" t="s">
        <v>37</v>
      </c>
      <c r="F15" s="47"/>
      <c r="G15" s="53">
        <v>360000.0</v>
      </c>
      <c r="H15" s="54">
        <v>240000.0</v>
      </c>
      <c r="I15" s="47"/>
      <c r="J15" s="47"/>
      <c r="K15" s="47"/>
      <c r="L15" s="55">
        <v>150000.0</v>
      </c>
      <c r="M15" s="55" t="s">
        <v>100</v>
      </c>
      <c r="N15" s="50">
        <f t="shared" si="2"/>
        <v>62.5</v>
      </c>
    </row>
    <row r="16" outlineLevel="1">
      <c r="A16" s="51" t="s">
        <v>98</v>
      </c>
      <c r="B16" s="51" t="s">
        <v>92</v>
      </c>
      <c r="C16" s="57" t="s">
        <v>113</v>
      </c>
      <c r="D16" s="43" t="s">
        <v>94</v>
      </c>
      <c r="E16" s="46" t="s">
        <v>37</v>
      </c>
      <c r="F16" s="47"/>
      <c r="G16" s="53">
        <v>36000.0</v>
      </c>
      <c r="H16" s="54">
        <v>240000.0</v>
      </c>
      <c r="I16" s="47"/>
      <c r="J16" s="47"/>
      <c r="K16" s="47"/>
      <c r="L16" s="55">
        <v>120000.0</v>
      </c>
      <c r="M16" s="55" t="s">
        <v>100</v>
      </c>
      <c r="N16" s="50">
        <f t="shared" si="2"/>
        <v>50</v>
      </c>
    </row>
    <row r="17" outlineLevel="1">
      <c r="A17" s="51" t="s">
        <v>98</v>
      </c>
      <c r="B17" s="51" t="s">
        <v>92</v>
      </c>
      <c r="C17" s="57" t="s">
        <v>114</v>
      </c>
      <c r="D17" s="43" t="s">
        <v>94</v>
      </c>
      <c r="E17" s="46" t="s">
        <v>37</v>
      </c>
      <c r="F17" s="47"/>
      <c r="G17" s="53">
        <v>0.0</v>
      </c>
      <c r="H17" s="54">
        <v>100000.0</v>
      </c>
      <c r="I17" s="47"/>
      <c r="J17" s="47"/>
      <c r="K17" s="47"/>
      <c r="L17" s="55">
        <v>100000.0</v>
      </c>
      <c r="M17" s="55" t="s">
        <v>100</v>
      </c>
      <c r="N17" s="50">
        <f t="shared" si="2"/>
        <v>100</v>
      </c>
    </row>
    <row r="18" outlineLevel="1">
      <c r="A18" s="51" t="s">
        <v>98</v>
      </c>
      <c r="B18" s="51" t="s">
        <v>92</v>
      </c>
      <c r="C18" s="51" t="s">
        <v>115</v>
      </c>
      <c r="D18" s="43" t="s">
        <v>94</v>
      </c>
      <c r="E18" s="46" t="s">
        <v>37</v>
      </c>
      <c r="F18" s="47"/>
      <c r="G18" s="53">
        <v>600000.0</v>
      </c>
      <c r="H18" s="54">
        <v>240000.0</v>
      </c>
      <c r="I18" s="47"/>
      <c r="J18" s="47"/>
      <c r="K18" s="47"/>
      <c r="L18" s="55">
        <v>240000.0</v>
      </c>
      <c r="M18" s="55" t="s">
        <v>100</v>
      </c>
      <c r="N18" s="50">
        <f t="shared" si="2"/>
        <v>100</v>
      </c>
    </row>
    <row r="19" outlineLevel="1">
      <c r="A19" s="51" t="s">
        <v>98</v>
      </c>
      <c r="B19" s="51" t="s">
        <v>92</v>
      </c>
      <c r="C19" s="51" t="s">
        <v>118</v>
      </c>
      <c r="D19" s="43" t="s">
        <v>94</v>
      </c>
      <c r="E19" s="46" t="s">
        <v>37</v>
      </c>
      <c r="F19" s="47"/>
      <c r="G19" s="53">
        <v>120000.0</v>
      </c>
      <c r="H19" s="54">
        <v>120000.0</v>
      </c>
      <c r="I19" s="47"/>
      <c r="J19" s="47"/>
      <c r="K19" s="47"/>
      <c r="L19" s="55">
        <v>120000.0</v>
      </c>
      <c r="M19" s="55" t="s">
        <v>100</v>
      </c>
      <c r="N19" s="50">
        <f t="shared" si="2"/>
        <v>100</v>
      </c>
    </row>
    <row r="20" outlineLevel="1">
      <c r="A20" s="51" t="s">
        <v>98</v>
      </c>
      <c r="B20" s="51" t="s">
        <v>92</v>
      </c>
      <c r="C20" s="57" t="s">
        <v>119</v>
      </c>
      <c r="D20" s="43" t="s">
        <v>94</v>
      </c>
      <c r="E20" s="46" t="s">
        <v>37</v>
      </c>
      <c r="F20" s="47"/>
      <c r="G20" s="53">
        <v>0.0</v>
      </c>
      <c r="H20" s="54">
        <v>360000.0</v>
      </c>
      <c r="I20" s="47"/>
      <c r="J20" s="47"/>
      <c r="K20" s="47"/>
      <c r="L20" s="55">
        <v>360000.0</v>
      </c>
      <c r="M20" s="55" t="s">
        <v>100</v>
      </c>
      <c r="N20" s="50">
        <f t="shared" si="2"/>
        <v>100</v>
      </c>
    </row>
    <row r="21" outlineLevel="1">
      <c r="A21" s="51" t="s">
        <v>98</v>
      </c>
      <c r="B21" s="51" t="s">
        <v>92</v>
      </c>
      <c r="C21" s="57" t="s">
        <v>120</v>
      </c>
      <c r="D21" s="43" t="s">
        <v>94</v>
      </c>
      <c r="E21" s="46" t="s">
        <v>37</v>
      </c>
      <c r="F21" s="47"/>
      <c r="G21" s="53"/>
      <c r="I21" s="47"/>
      <c r="J21" s="47"/>
      <c r="K21" s="47"/>
      <c r="L21" s="73">
        <v>100000.0</v>
      </c>
      <c r="M21" s="55" t="s">
        <v>121</v>
      </c>
      <c r="N21" s="50"/>
    </row>
    <row r="22" outlineLevel="1">
      <c r="A22" s="51" t="s">
        <v>98</v>
      </c>
      <c r="B22" s="51" t="s">
        <v>92</v>
      </c>
      <c r="C22" s="57" t="s">
        <v>122</v>
      </c>
      <c r="D22" s="43" t="s">
        <v>94</v>
      </c>
      <c r="E22" s="46" t="s">
        <v>37</v>
      </c>
      <c r="F22" s="47"/>
      <c r="G22" s="53">
        <v>252000.0</v>
      </c>
      <c r="H22" s="54">
        <v>180000.0</v>
      </c>
      <c r="I22" s="47"/>
      <c r="J22" s="47"/>
      <c r="K22" s="47"/>
      <c r="L22" s="55">
        <v>180000.0</v>
      </c>
      <c r="M22" s="55" t="s">
        <v>100</v>
      </c>
      <c r="N22" s="50">
        <f t="shared" ref="N22:N119" si="5">L22/H22*100</f>
        <v>100</v>
      </c>
    </row>
    <row r="23" outlineLevel="1">
      <c r="A23" s="57" t="s">
        <v>98</v>
      </c>
      <c r="B23" s="51" t="s">
        <v>92</v>
      </c>
      <c r="C23" s="51" t="s">
        <v>123</v>
      </c>
      <c r="D23" s="43" t="s">
        <v>94</v>
      </c>
      <c r="E23" s="46" t="s">
        <v>37</v>
      </c>
      <c r="F23" s="47"/>
      <c r="G23" s="53">
        <v>0.0</v>
      </c>
      <c r="H23" s="54">
        <v>220000.0</v>
      </c>
      <c r="I23" s="47"/>
      <c r="J23" s="47"/>
      <c r="K23" s="47"/>
      <c r="L23" s="55">
        <v>220000.0</v>
      </c>
      <c r="M23" s="55" t="s">
        <v>100</v>
      </c>
      <c r="N23" s="50">
        <f t="shared" si="5"/>
        <v>100</v>
      </c>
    </row>
    <row r="24">
      <c r="A24" s="77" t="s">
        <v>91</v>
      </c>
      <c r="B24" s="77" t="s">
        <v>124</v>
      </c>
      <c r="C24" s="79"/>
      <c r="D24" s="77" t="s">
        <v>124</v>
      </c>
      <c r="E24" s="77" t="s">
        <v>8</v>
      </c>
      <c r="F24" s="47"/>
      <c r="G24" s="47"/>
      <c r="H24" s="49">
        <f>sumifs(H25:H1120,A25:A1120,"Záměr",B25:B1120,B24)</f>
        <v>844120</v>
      </c>
      <c r="I24" s="82"/>
      <c r="J24" s="47"/>
      <c r="K24" s="47"/>
      <c r="L24" s="49">
        <f>sum(L25:L30)</f>
        <v>1929080</v>
      </c>
      <c r="M24" s="49"/>
      <c r="N24" s="50">
        <f t="shared" si="5"/>
        <v>228.5314884</v>
      </c>
    </row>
    <row r="25" outlineLevel="1">
      <c r="A25" s="77" t="s">
        <v>98</v>
      </c>
      <c r="B25" s="77" t="s">
        <v>124</v>
      </c>
      <c r="C25" s="77" t="s">
        <v>127</v>
      </c>
      <c r="D25" s="77" t="s">
        <v>124</v>
      </c>
      <c r="E25" s="83" t="s">
        <v>8</v>
      </c>
      <c r="F25" s="47"/>
      <c r="G25" s="47"/>
      <c r="H25" s="47">
        <v>515000.0</v>
      </c>
      <c r="I25" s="47" t="s">
        <v>128</v>
      </c>
      <c r="J25" s="47"/>
      <c r="K25" s="47"/>
      <c r="L25" s="49">
        <f>37000*1.34*12</f>
        <v>594960</v>
      </c>
      <c r="M25" s="55" t="s">
        <v>100</v>
      </c>
      <c r="N25" s="50">
        <f t="shared" si="5"/>
        <v>115.5262136</v>
      </c>
    </row>
    <row r="26" outlineLevel="1">
      <c r="A26" s="77" t="s">
        <v>98</v>
      </c>
      <c r="B26" s="77" t="s">
        <v>124</v>
      </c>
      <c r="C26" s="77" t="s">
        <v>129</v>
      </c>
      <c r="D26" s="77" t="s">
        <v>130</v>
      </c>
      <c r="E26" s="83" t="s">
        <v>8</v>
      </c>
      <c r="F26" s="47"/>
      <c r="G26" s="47"/>
      <c r="H26" s="47"/>
      <c r="I26" s="47"/>
      <c r="J26" s="47"/>
      <c r="K26" s="47"/>
      <c r="L26" s="55">
        <v>300000.0</v>
      </c>
      <c r="M26" s="55" t="s">
        <v>100</v>
      </c>
      <c r="N26" s="50" t="str">
        <f t="shared" si="5"/>
        <v>#DIV/0!</v>
      </c>
    </row>
    <row r="27" outlineLevel="1">
      <c r="A27" s="77" t="s">
        <v>98</v>
      </c>
      <c r="B27" s="77" t="s">
        <v>124</v>
      </c>
      <c r="C27" s="77" t="s">
        <v>131</v>
      </c>
      <c r="D27" s="77" t="s">
        <v>130</v>
      </c>
      <c r="E27" s="83" t="s">
        <v>8</v>
      </c>
      <c r="F27" s="47"/>
      <c r="G27" s="47"/>
      <c r="H27" s="47"/>
      <c r="I27" s="47"/>
      <c r="J27" s="47"/>
      <c r="K27" s="47"/>
      <c r="L27" s="55">
        <v>25000.0</v>
      </c>
      <c r="M27" s="55" t="s">
        <v>100</v>
      </c>
      <c r="N27" s="50" t="str">
        <f t="shared" si="5"/>
        <v>#DIV/0!</v>
      </c>
    </row>
    <row r="28" outlineLevel="1">
      <c r="A28" s="77" t="s">
        <v>98</v>
      </c>
      <c r="B28" s="77" t="s">
        <v>124</v>
      </c>
      <c r="C28" s="77" t="s">
        <v>132</v>
      </c>
      <c r="D28" s="77" t="s">
        <v>124</v>
      </c>
      <c r="E28" s="83" t="s">
        <v>8</v>
      </c>
      <c r="F28" s="47"/>
      <c r="G28" s="47"/>
      <c r="H28" s="47">
        <f>round(18500*1.21*12,0)</f>
        <v>268620</v>
      </c>
      <c r="I28" s="47"/>
      <c r="J28" s="47"/>
      <c r="K28" s="47"/>
      <c r="L28" s="49">
        <f>H28</f>
        <v>268620</v>
      </c>
      <c r="M28" s="55" t="s">
        <v>100</v>
      </c>
      <c r="N28" s="50">
        <f t="shared" si="5"/>
        <v>100</v>
      </c>
    </row>
    <row r="29" ht="18.0" customHeight="1" outlineLevel="1">
      <c r="A29" s="85" t="s">
        <v>98</v>
      </c>
      <c r="B29" s="85" t="s">
        <v>133</v>
      </c>
      <c r="C29" s="85" t="s">
        <v>134</v>
      </c>
      <c r="D29" s="85" t="s">
        <v>135</v>
      </c>
      <c r="E29" s="83" t="s">
        <v>8</v>
      </c>
      <c r="F29" s="61"/>
      <c r="G29" s="86"/>
      <c r="H29" s="54">
        <f>(12*50000)</f>
        <v>600000</v>
      </c>
      <c r="I29" s="87">
        <f>H29</f>
        <v>600000</v>
      </c>
      <c r="J29" s="61"/>
      <c r="K29" s="61"/>
      <c r="L29" s="88">
        <v>680000.0</v>
      </c>
      <c r="M29" s="88" t="s">
        <v>100</v>
      </c>
      <c r="N29" s="89">
        <f t="shared" si="5"/>
        <v>113.3333333</v>
      </c>
    </row>
    <row r="30" ht="18.0" customHeight="1" outlineLevel="1">
      <c r="A30" s="77" t="s">
        <v>98</v>
      </c>
      <c r="B30" s="77" t="s">
        <v>124</v>
      </c>
      <c r="C30" s="77" t="s">
        <v>136</v>
      </c>
      <c r="D30" s="77" t="s">
        <v>124</v>
      </c>
      <c r="E30" s="83" t="s">
        <v>8</v>
      </c>
      <c r="F30" s="47"/>
      <c r="G30" s="47"/>
      <c r="H30" s="47">
        <f>round(50000*1.21,0)</f>
        <v>60500</v>
      </c>
      <c r="I30" s="47"/>
      <c r="J30" s="47"/>
      <c r="K30" s="47"/>
      <c r="L30" s="49">
        <f>H30</f>
        <v>60500</v>
      </c>
      <c r="M30" s="55" t="s">
        <v>100</v>
      </c>
      <c r="N30" s="50">
        <f t="shared" si="5"/>
        <v>100</v>
      </c>
    </row>
    <row r="31">
      <c r="A31" s="77" t="s">
        <v>98</v>
      </c>
      <c r="B31" s="77" t="s">
        <v>137</v>
      </c>
      <c r="C31" s="77" t="s">
        <v>138</v>
      </c>
      <c r="D31" s="77" t="s">
        <v>130</v>
      </c>
      <c r="E31" s="83" t="s">
        <v>8</v>
      </c>
      <c r="F31" s="56"/>
      <c r="G31" s="55"/>
      <c r="H31" s="55"/>
      <c r="I31" s="55"/>
      <c r="J31" s="55"/>
      <c r="K31" s="55"/>
      <c r="L31" s="55">
        <v>100000.0</v>
      </c>
      <c r="M31" s="55" t="s">
        <v>121</v>
      </c>
      <c r="N31" s="50" t="str">
        <f t="shared" si="5"/>
        <v>#DIV/0!</v>
      </c>
    </row>
    <row r="32">
      <c r="A32" s="91" t="s">
        <v>91</v>
      </c>
      <c r="B32" s="4" t="s">
        <v>139</v>
      </c>
      <c r="D32" s="4" t="s">
        <v>140</v>
      </c>
      <c r="E32" s="48" t="s">
        <v>8</v>
      </c>
      <c r="F32" s="56">
        <v>100000.0</v>
      </c>
      <c r="G32" s="55">
        <v>500000.0</v>
      </c>
      <c r="H32" s="55"/>
      <c r="I32" s="55">
        <f>G32</f>
        <v>500000</v>
      </c>
      <c r="J32" s="55">
        <f t="shared" ref="J32:K32" si="6">I32</f>
        <v>500000</v>
      </c>
      <c r="K32" s="55">
        <f t="shared" si="6"/>
        <v>500000</v>
      </c>
      <c r="L32" s="55">
        <v>500000.0</v>
      </c>
      <c r="M32" s="49"/>
      <c r="N32" s="50" t="str">
        <f t="shared" si="5"/>
        <v>#DIV/0!</v>
      </c>
    </row>
    <row r="33">
      <c r="A33" s="91" t="s">
        <v>91</v>
      </c>
      <c r="B33" s="91" t="s">
        <v>141</v>
      </c>
      <c r="C33" s="92"/>
      <c r="D33" s="91" t="s">
        <v>142</v>
      </c>
      <c r="E33" s="94" t="s">
        <v>2</v>
      </c>
      <c r="F33" s="47"/>
      <c r="G33" s="47">
        <v>400000.0</v>
      </c>
      <c r="H33" s="47"/>
      <c r="I33" s="47">
        <v>0.0</v>
      </c>
      <c r="J33" s="47">
        <f>I33</f>
        <v>0</v>
      </c>
      <c r="K33" s="47">
        <f>J33/4*3</f>
        <v>0</v>
      </c>
      <c r="L33" s="55">
        <v>0.0</v>
      </c>
      <c r="M33" s="49"/>
      <c r="N33" s="50" t="str">
        <f t="shared" si="5"/>
        <v>#DIV/0!</v>
      </c>
    </row>
    <row r="34">
      <c r="A34" s="96" t="s">
        <v>91</v>
      </c>
      <c r="B34" s="96" t="s">
        <v>133</v>
      </c>
      <c r="C34" s="97"/>
      <c r="D34" s="96" t="s">
        <v>144</v>
      </c>
      <c r="E34" s="98" t="s">
        <v>2</v>
      </c>
      <c r="F34" s="99"/>
      <c r="G34" s="100">
        <f>sum(G35:G40)</f>
        <v>1334230</v>
      </c>
      <c r="H34" s="100"/>
      <c r="I34" s="100">
        <f>sum(I35:I40)</f>
        <v>1680000</v>
      </c>
      <c r="J34" s="99" t="str">
        <f t="shared" ref="J34:K34" si="7">(J35+#REF!+J36+J37+J38+J39+J40)</f>
        <v>#REF!</v>
      </c>
      <c r="K34" s="99" t="str">
        <f t="shared" si="7"/>
        <v>#REF!</v>
      </c>
      <c r="L34" s="99">
        <f>sum(L35:L40)</f>
        <v>765200</v>
      </c>
      <c r="M34" s="49"/>
      <c r="N34" s="50" t="str">
        <f t="shared" si="5"/>
        <v>#DIV/0!</v>
      </c>
    </row>
    <row r="35">
      <c r="A35" s="96" t="s">
        <v>98</v>
      </c>
      <c r="B35" s="96" t="s">
        <v>133</v>
      </c>
      <c r="C35" s="96" t="s">
        <v>145</v>
      </c>
      <c r="D35" s="96" t="s">
        <v>144</v>
      </c>
      <c r="E35" s="101" t="s">
        <v>2</v>
      </c>
      <c r="F35" s="99"/>
      <c r="G35" s="99">
        <v>40000.0</v>
      </c>
      <c r="H35" s="99">
        <f>G35</f>
        <v>40000</v>
      </c>
      <c r="I35" s="99">
        <f>G35</f>
        <v>40000</v>
      </c>
      <c r="J35" s="99"/>
      <c r="K35" s="99"/>
      <c r="L35" s="102">
        <v>50000.0</v>
      </c>
      <c r="M35" s="55" t="s">
        <v>100</v>
      </c>
      <c r="N35" s="50">
        <f t="shared" si="5"/>
        <v>125</v>
      </c>
    </row>
    <row r="36">
      <c r="A36" s="96" t="s">
        <v>146</v>
      </c>
      <c r="B36" s="96" t="s">
        <v>133</v>
      </c>
      <c r="C36" s="96" t="s">
        <v>147</v>
      </c>
      <c r="D36" s="96" t="s">
        <v>144</v>
      </c>
      <c r="E36" s="101" t="s">
        <v>2</v>
      </c>
      <c r="F36" s="99"/>
      <c r="G36" s="99">
        <f>(300000+400000+40000)</f>
        <v>740000</v>
      </c>
      <c r="H36" s="99">
        <v>1000000.0</v>
      </c>
      <c r="I36" s="99">
        <v>1000000.0</v>
      </c>
      <c r="J36" s="99"/>
      <c r="K36" s="99"/>
      <c r="L36" s="102">
        <v>150000.0</v>
      </c>
      <c r="M36" s="55" t="s">
        <v>121</v>
      </c>
      <c r="N36" s="50">
        <f t="shared" si="5"/>
        <v>15</v>
      </c>
    </row>
    <row r="37">
      <c r="A37" s="96" t="s">
        <v>98</v>
      </c>
      <c r="B37" s="96" t="s">
        <v>133</v>
      </c>
      <c r="C37" s="96" t="s">
        <v>148</v>
      </c>
      <c r="D37" s="96" t="s">
        <v>144</v>
      </c>
      <c r="E37" s="101" t="s">
        <v>2</v>
      </c>
      <c r="F37" s="99"/>
      <c r="G37" s="99">
        <f>(3000+55000+1000)</f>
        <v>59000</v>
      </c>
      <c r="H37" s="99">
        <v>100000.0</v>
      </c>
      <c r="I37" s="99">
        <v>100000.0</v>
      </c>
      <c r="J37" s="99"/>
      <c r="K37" s="99"/>
      <c r="L37" s="102">
        <f t="shared" ref="L37:L38" si="8">I37</f>
        <v>100000</v>
      </c>
      <c r="M37" s="55" t="s">
        <v>100</v>
      </c>
      <c r="N37" s="50">
        <f t="shared" si="5"/>
        <v>100</v>
      </c>
    </row>
    <row r="38">
      <c r="A38" s="96" t="s">
        <v>98</v>
      </c>
      <c r="B38" s="96" t="s">
        <v>133</v>
      </c>
      <c r="C38" s="96" t="s">
        <v>149</v>
      </c>
      <c r="D38" s="96" t="s">
        <v>144</v>
      </c>
      <c r="E38" s="101" t="s">
        <v>2</v>
      </c>
      <c r="F38" s="99"/>
      <c r="G38" s="99">
        <v>4500.0</v>
      </c>
      <c r="H38" s="99">
        <v>20000.0</v>
      </c>
      <c r="I38" s="99">
        <v>20000.0</v>
      </c>
      <c r="J38" s="99"/>
      <c r="K38" s="99"/>
      <c r="L38" s="102">
        <f t="shared" si="8"/>
        <v>20000</v>
      </c>
      <c r="M38" s="55" t="s">
        <v>100</v>
      </c>
      <c r="N38" s="50">
        <f t="shared" si="5"/>
        <v>100</v>
      </c>
    </row>
    <row r="39">
      <c r="A39" s="96" t="s">
        <v>98</v>
      </c>
      <c r="B39" s="96" t="s">
        <v>133</v>
      </c>
      <c r="C39" s="96" t="s">
        <v>150</v>
      </c>
      <c r="D39" s="96" t="s">
        <v>144</v>
      </c>
      <c r="E39" s="101" t="s">
        <v>2</v>
      </c>
      <c r="F39" s="99"/>
      <c r="G39" s="99">
        <f>(55000+15730)</f>
        <v>70730</v>
      </c>
      <c r="H39" s="99">
        <v>100000.0</v>
      </c>
      <c r="I39" s="99">
        <v>100000.0</v>
      </c>
      <c r="J39" s="99"/>
      <c r="K39" s="99"/>
      <c r="L39" s="102">
        <v>0.0</v>
      </c>
      <c r="M39" s="55" t="s">
        <v>100</v>
      </c>
      <c r="N39" s="50">
        <f t="shared" si="5"/>
        <v>0</v>
      </c>
    </row>
    <row r="40">
      <c r="A40" s="96" t="s">
        <v>146</v>
      </c>
      <c r="B40" s="96" t="s">
        <v>133</v>
      </c>
      <c r="C40" s="96" t="s">
        <v>151</v>
      </c>
      <c r="D40" s="96" t="s">
        <v>135</v>
      </c>
      <c r="E40" s="101" t="s">
        <v>2</v>
      </c>
      <c r="F40" s="99"/>
      <c r="G40" s="99">
        <f>(35000*12)</f>
        <v>420000</v>
      </c>
      <c r="H40" s="99">
        <f>G40</f>
        <v>420000</v>
      </c>
      <c r="I40" s="99">
        <f t="shared" ref="I40:I43" si="9">G40</f>
        <v>420000</v>
      </c>
      <c r="J40" s="99"/>
      <c r="K40" s="99"/>
      <c r="L40" s="102">
        <f>G40*I1</f>
        <v>445200</v>
      </c>
      <c r="M40" s="55" t="s">
        <v>100</v>
      </c>
      <c r="N40" s="50">
        <f t="shared" si="5"/>
        <v>106</v>
      </c>
    </row>
    <row r="41">
      <c r="A41" s="96" t="s">
        <v>91</v>
      </c>
      <c r="B41" s="103" t="s">
        <v>152</v>
      </c>
      <c r="C41" s="97"/>
      <c r="D41" s="103" t="s">
        <v>144</v>
      </c>
      <c r="E41" s="101" t="s">
        <v>2</v>
      </c>
      <c r="F41" s="99">
        <v>700000.0</v>
      </c>
      <c r="G41" s="99">
        <v>2000000.0</v>
      </c>
      <c r="H41" s="99"/>
      <c r="I41" s="99">
        <f t="shared" si="9"/>
        <v>2000000</v>
      </c>
      <c r="J41" s="99">
        <f t="shared" ref="J41:K41" si="10">I41</f>
        <v>2000000</v>
      </c>
      <c r="K41" s="99">
        <f t="shared" si="10"/>
        <v>2000000</v>
      </c>
      <c r="L41" s="102">
        <v>2000000.0</v>
      </c>
      <c r="M41" s="55" t="s">
        <v>100</v>
      </c>
      <c r="N41" s="50" t="str">
        <f t="shared" si="5"/>
        <v>#DIV/0!</v>
      </c>
    </row>
    <row r="42">
      <c r="A42" s="91" t="s">
        <v>91</v>
      </c>
      <c r="B42" s="4" t="s">
        <v>153</v>
      </c>
      <c r="D42" s="4" t="s">
        <v>154</v>
      </c>
      <c r="E42" s="48" t="s">
        <v>27</v>
      </c>
      <c r="F42" s="56">
        <v>350000.0</v>
      </c>
      <c r="G42" s="47">
        <v>400000.0</v>
      </c>
      <c r="H42" s="47"/>
      <c r="I42" s="56">
        <f t="shared" si="9"/>
        <v>400000</v>
      </c>
      <c r="J42" s="56">
        <f t="shared" ref="J42:K42" si="11">I42</f>
        <v>400000</v>
      </c>
      <c r="K42" s="56">
        <f t="shared" si="11"/>
        <v>400000</v>
      </c>
      <c r="L42" s="49">
        <f>200000</f>
        <v>200000</v>
      </c>
      <c r="M42" s="55" t="s">
        <v>100</v>
      </c>
      <c r="N42" s="50" t="str">
        <f t="shared" si="5"/>
        <v>#DIV/0!</v>
      </c>
    </row>
    <row r="43">
      <c r="A43" s="91" t="s">
        <v>91</v>
      </c>
      <c r="B43" s="105" t="s">
        <v>155</v>
      </c>
      <c r="C43" s="106"/>
      <c r="D43" s="105" t="s">
        <v>130</v>
      </c>
      <c r="E43" s="107" t="s">
        <v>11</v>
      </c>
      <c r="F43" s="108">
        <v>205000.0</v>
      </c>
      <c r="G43" s="108">
        <f>120000+500000</f>
        <v>620000</v>
      </c>
      <c r="H43" s="108"/>
      <c r="I43" s="108">
        <f t="shared" si="9"/>
        <v>620000</v>
      </c>
      <c r="J43" s="108">
        <f t="shared" ref="J43:K43" si="12">I43</f>
        <v>620000</v>
      </c>
      <c r="K43" s="108">
        <f t="shared" si="12"/>
        <v>620000</v>
      </c>
      <c r="L43" s="109">
        <f>L44</f>
        <v>160000</v>
      </c>
      <c r="M43" s="109"/>
      <c r="N43" s="50" t="str">
        <f t="shared" si="5"/>
        <v>#DIV/0!</v>
      </c>
      <c r="O43" s="106"/>
      <c r="P43" s="106"/>
      <c r="Q43" s="106"/>
      <c r="R43" s="106"/>
      <c r="S43" s="106"/>
      <c r="T43" s="106"/>
      <c r="U43" s="106"/>
      <c r="V43" s="106"/>
      <c r="W43" s="106"/>
      <c r="X43" s="106"/>
      <c r="Y43" s="106"/>
      <c r="Z43" s="106"/>
      <c r="AA43" s="106"/>
      <c r="AB43" s="106"/>
      <c r="AC43" s="106"/>
      <c r="AD43" s="106"/>
    </row>
    <row r="44">
      <c r="A44" s="110" t="s">
        <v>98</v>
      </c>
      <c r="B44" s="111" t="s">
        <v>156</v>
      </c>
      <c r="C44" s="110" t="s">
        <v>157</v>
      </c>
      <c r="D44" s="111" t="s">
        <v>130</v>
      </c>
      <c r="E44" s="112" t="s">
        <v>11</v>
      </c>
      <c r="F44" s="61"/>
      <c r="G44" s="113"/>
      <c r="H44" s="49"/>
      <c r="I44" s="63"/>
      <c r="J44" s="63"/>
      <c r="K44" s="63"/>
      <c r="L44" s="88">
        <v>160000.0</v>
      </c>
      <c r="M44" s="88" t="s">
        <v>121</v>
      </c>
      <c r="N44" s="50" t="str">
        <f t="shared" si="5"/>
        <v>#DIV/0!</v>
      </c>
      <c r="O44" s="66"/>
      <c r="P44" s="66"/>
      <c r="Q44" s="66"/>
      <c r="R44" s="66"/>
      <c r="S44" s="66"/>
      <c r="T44" s="66"/>
      <c r="U44" s="66"/>
      <c r="V44" s="66"/>
      <c r="W44" s="66"/>
      <c r="X44" s="66"/>
      <c r="Y44" s="66"/>
      <c r="Z44" s="66"/>
      <c r="AA44" s="66"/>
      <c r="AB44" s="66"/>
      <c r="AC44" s="66"/>
      <c r="AD44" s="66"/>
    </row>
    <row r="45" collapsed="1">
      <c r="A45" s="110" t="s">
        <v>91</v>
      </c>
      <c r="B45" s="111" t="s">
        <v>158</v>
      </c>
      <c r="C45" s="110"/>
      <c r="D45" s="111" t="s">
        <v>159</v>
      </c>
      <c r="E45" s="114" t="s">
        <v>13</v>
      </c>
      <c r="F45" s="61"/>
      <c r="G45" s="113">
        <f> 3576000+100000+1500000</f>
        <v>5176000</v>
      </c>
      <c r="H45" s="49">
        <f>sumifs(H46:H1120,A46:A1120,"Záměr",B46:B1120,B45)</f>
        <v>6218000</v>
      </c>
      <c r="I45" s="63">
        <f>G45</f>
        <v>5176000</v>
      </c>
      <c r="J45" s="63">
        <f>I45</f>
        <v>5176000</v>
      </c>
      <c r="K45" s="63">
        <f>J45*3/4</f>
        <v>3882000</v>
      </c>
      <c r="L45" s="61">
        <f>sum(L46:L62)</f>
        <v>5979440</v>
      </c>
      <c r="M45" s="61"/>
      <c r="N45" s="50">
        <f t="shared" si="5"/>
        <v>96.16339659</v>
      </c>
      <c r="O45" s="66"/>
      <c r="P45" s="66"/>
      <c r="Q45" s="66"/>
      <c r="R45" s="66"/>
      <c r="S45" s="66"/>
      <c r="T45" s="66"/>
      <c r="U45" s="66"/>
      <c r="V45" s="66"/>
      <c r="W45" s="66"/>
      <c r="X45" s="66"/>
      <c r="Y45" s="66"/>
      <c r="Z45" s="66"/>
      <c r="AA45" s="66"/>
      <c r="AB45" s="66"/>
      <c r="AC45" s="66"/>
      <c r="AD45" s="66"/>
    </row>
    <row r="46" ht="15.0" customHeight="1" outlineLevel="1">
      <c r="A46" s="110" t="s">
        <v>98</v>
      </c>
      <c r="B46" s="111" t="s">
        <v>158</v>
      </c>
      <c r="C46" s="115" t="s">
        <v>160</v>
      </c>
      <c r="D46" s="111" t="s">
        <v>159</v>
      </c>
      <c r="E46" s="114" t="s">
        <v>13</v>
      </c>
      <c r="F46" s="71"/>
      <c r="G46" s="116">
        <v>672000.0</v>
      </c>
      <c r="H46" s="116">
        <v>672000.0</v>
      </c>
      <c r="I46" s="71"/>
      <c r="J46" s="71"/>
      <c r="K46" s="71"/>
      <c r="L46" s="74">
        <f t="shared" ref="L46:L48" si="13">H46*$I$1</f>
        <v>712320</v>
      </c>
      <c r="M46" s="71" t="s">
        <v>121</v>
      </c>
      <c r="N46" s="50">
        <f t="shared" si="5"/>
        <v>106</v>
      </c>
      <c r="O46" s="75"/>
      <c r="P46" s="75"/>
      <c r="Q46" s="75"/>
      <c r="R46" s="75"/>
      <c r="S46" s="75"/>
      <c r="T46" s="75"/>
      <c r="U46" s="75"/>
      <c r="V46" s="75"/>
      <c r="W46" s="75"/>
      <c r="X46" s="75"/>
      <c r="Y46" s="75"/>
      <c r="Z46" s="75"/>
      <c r="AA46" s="75"/>
      <c r="AB46" s="75"/>
      <c r="AC46" s="75"/>
      <c r="AD46" s="75"/>
    </row>
    <row r="47" ht="15.0" customHeight="1" outlineLevel="1">
      <c r="A47" s="110" t="s">
        <v>98</v>
      </c>
      <c r="B47" s="111" t="s">
        <v>158</v>
      </c>
      <c r="C47" s="117" t="s">
        <v>161</v>
      </c>
      <c r="D47" s="111" t="s">
        <v>159</v>
      </c>
      <c r="E47" s="114" t="s">
        <v>13</v>
      </c>
      <c r="F47" s="71"/>
      <c r="G47" s="116">
        <v>600000.0</v>
      </c>
      <c r="H47" s="116">
        <v>600000.0</v>
      </c>
      <c r="I47" s="71"/>
      <c r="J47" s="71"/>
      <c r="K47" s="71"/>
      <c r="L47" s="74">
        <f t="shared" si="13"/>
        <v>636000</v>
      </c>
      <c r="M47" s="71" t="s">
        <v>121</v>
      </c>
      <c r="N47" s="50">
        <f t="shared" si="5"/>
        <v>106</v>
      </c>
      <c r="O47" s="75"/>
      <c r="P47" s="75"/>
      <c r="Q47" s="75"/>
      <c r="R47" s="75"/>
      <c r="S47" s="75"/>
      <c r="T47" s="75"/>
      <c r="U47" s="75"/>
      <c r="V47" s="75"/>
      <c r="W47" s="75"/>
      <c r="X47" s="75"/>
      <c r="Y47" s="75"/>
      <c r="Z47" s="75"/>
      <c r="AA47" s="75"/>
      <c r="AB47" s="75"/>
      <c r="AC47" s="75"/>
      <c r="AD47" s="75"/>
    </row>
    <row r="48" ht="15.0" customHeight="1" outlineLevel="1">
      <c r="A48" s="110" t="s">
        <v>98</v>
      </c>
      <c r="B48" s="111" t="s">
        <v>158</v>
      </c>
      <c r="C48" s="117" t="s">
        <v>162</v>
      </c>
      <c r="D48" s="111" t="s">
        <v>159</v>
      </c>
      <c r="E48" s="114" t="s">
        <v>13</v>
      </c>
      <c r="F48" s="71"/>
      <c r="G48" s="116">
        <v>240000.0</v>
      </c>
      <c r="H48" s="116">
        <v>240000.0</v>
      </c>
      <c r="I48" s="71"/>
      <c r="J48" s="71"/>
      <c r="K48" s="71"/>
      <c r="L48" s="74">
        <f t="shared" si="13"/>
        <v>254400</v>
      </c>
      <c r="M48" s="71" t="s">
        <v>121</v>
      </c>
      <c r="N48" s="50">
        <f t="shared" si="5"/>
        <v>106</v>
      </c>
      <c r="O48" s="75"/>
      <c r="P48" s="75"/>
      <c r="Q48" s="75"/>
      <c r="R48" s="75"/>
      <c r="S48" s="75"/>
      <c r="T48" s="75"/>
      <c r="U48" s="75"/>
      <c r="V48" s="75"/>
      <c r="W48" s="75"/>
      <c r="X48" s="75"/>
      <c r="Y48" s="75"/>
      <c r="Z48" s="75"/>
      <c r="AA48" s="75"/>
      <c r="AB48" s="75"/>
      <c r="AC48" s="75"/>
      <c r="AD48" s="75"/>
    </row>
    <row r="49" ht="15.0" customHeight="1" outlineLevel="1">
      <c r="A49" s="110" t="s">
        <v>98</v>
      </c>
      <c r="B49" s="111" t="s">
        <v>158</v>
      </c>
      <c r="C49" s="110" t="s">
        <v>163</v>
      </c>
      <c r="D49" s="111" t="s">
        <v>159</v>
      </c>
      <c r="E49" s="114" t="s">
        <v>13</v>
      </c>
      <c r="F49" s="71"/>
      <c r="G49" s="116">
        <v>144000.0</v>
      </c>
      <c r="H49" s="116">
        <v>144000.0</v>
      </c>
      <c r="I49" s="71"/>
      <c r="J49" s="71"/>
      <c r="K49" s="71"/>
      <c r="L49" s="71">
        <v>200000.0</v>
      </c>
      <c r="M49" s="71" t="s">
        <v>121</v>
      </c>
      <c r="N49" s="50">
        <f t="shared" si="5"/>
        <v>138.8888889</v>
      </c>
      <c r="O49" s="75"/>
      <c r="P49" s="13"/>
      <c r="Q49" s="75"/>
      <c r="R49" s="75"/>
      <c r="S49" s="75"/>
      <c r="T49" s="75"/>
      <c r="U49" s="75"/>
      <c r="V49" s="75"/>
      <c r="W49" s="75"/>
      <c r="X49" s="75"/>
      <c r="Y49" s="75"/>
      <c r="Z49" s="75"/>
      <c r="AA49" s="75"/>
      <c r="AB49" s="75"/>
      <c r="AC49" s="75"/>
      <c r="AD49" s="75"/>
    </row>
    <row r="50" ht="15.0" customHeight="1" outlineLevel="1">
      <c r="A50" s="110" t="s">
        <v>98</v>
      </c>
      <c r="B50" s="111" t="s">
        <v>158</v>
      </c>
      <c r="C50" s="117" t="s">
        <v>164</v>
      </c>
      <c r="D50" s="111" t="s">
        <v>159</v>
      </c>
      <c r="E50" s="114" t="s">
        <v>13</v>
      </c>
      <c r="F50" s="71"/>
      <c r="G50" s="116">
        <v>912000.0</v>
      </c>
      <c r="H50" s="116">
        <v>912000.0</v>
      </c>
      <c r="I50" s="71"/>
      <c r="J50" s="71"/>
      <c r="K50" s="71"/>
      <c r="L50" s="74">
        <f>H50*$I$1</f>
        <v>966720</v>
      </c>
      <c r="M50" s="71" t="s">
        <v>100</v>
      </c>
      <c r="N50" s="50">
        <f t="shared" si="5"/>
        <v>106</v>
      </c>
      <c r="O50" s="75"/>
      <c r="P50" s="75"/>
      <c r="Q50" s="75"/>
      <c r="R50" s="75"/>
      <c r="S50" s="75"/>
      <c r="T50" s="75"/>
      <c r="U50" s="75"/>
      <c r="V50" s="75"/>
      <c r="W50" s="75"/>
      <c r="X50" s="75"/>
      <c r="Y50" s="75"/>
      <c r="Z50" s="75"/>
      <c r="AA50" s="75"/>
      <c r="AB50" s="75"/>
      <c r="AC50" s="75"/>
      <c r="AD50" s="75"/>
    </row>
    <row r="51" ht="15.0" customHeight="1" outlineLevel="1">
      <c r="A51" s="110" t="s">
        <v>98</v>
      </c>
      <c r="B51" s="111" t="s">
        <v>158</v>
      </c>
      <c r="C51" s="117" t="s">
        <v>165</v>
      </c>
      <c r="D51" s="111" t="s">
        <v>159</v>
      </c>
      <c r="E51" s="114" t="s">
        <v>13</v>
      </c>
      <c r="F51" s="71"/>
      <c r="G51" s="116">
        <v>0.0</v>
      </c>
      <c r="H51" s="116">
        <v>360000.0</v>
      </c>
      <c r="I51" s="71"/>
      <c r="J51" s="71"/>
      <c r="K51" s="71"/>
      <c r="L51" s="71">
        <v>360000.0</v>
      </c>
      <c r="M51" s="71" t="s">
        <v>100</v>
      </c>
      <c r="N51" s="50">
        <f t="shared" si="5"/>
        <v>100</v>
      </c>
      <c r="O51" s="75"/>
      <c r="P51" s="75"/>
      <c r="Q51" s="75"/>
      <c r="R51" s="75"/>
      <c r="S51" s="75"/>
      <c r="T51" s="75"/>
      <c r="U51" s="75"/>
      <c r="V51" s="75"/>
      <c r="W51" s="75"/>
      <c r="X51" s="75"/>
      <c r="Y51" s="75"/>
      <c r="Z51" s="75"/>
      <c r="AA51" s="75"/>
      <c r="AB51" s="75"/>
      <c r="AC51" s="75"/>
      <c r="AD51" s="75"/>
    </row>
    <row r="52" ht="15.0" customHeight="1" outlineLevel="1">
      <c r="A52" s="110" t="s">
        <v>98</v>
      </c>
      <c r="B52" s="111" t="s">
        <v>158</v>
      </c>
      <c r="C52" s="110" t="s">
        <v>166</v>
      </c>
      <c r="D52" s="111" t="s">
        <v>159</v>
      </c>
      <c r="E52" s="114" t="s">
        <v>13</v>
      </c>
      <c r="F52" s="71"/>
      <c r="G52" s="116">
        <v>0.0</v>
      </c>
      <c r="H52" s="116">
        <v>540000.0</v>
      </c>
      <c r="I52" s="71"/>
      <c r="J52" s="71"/>
      <c r="K52" s="71"/>
      <c r="L52" s="74">
        <f>2/3*540000</f>
        <v>360000</v>
      </c>
      <c r="M52" s="71" t="s">
        <v>100</v>
      </c>
      <c r="N52" s="50">
        <f t="shared" si="5"/>
        <v>66.66666667</v>
      </c>
      <c r="O52" s="75"/>
      <c r="P52" s="75"/>
      <c r="Q52" s="75"/>
      <c r="R52" s="75"/>
      <c r="S52" s="75"/>
      <c r="T52" s="75"/>
      <c r="U52" s="75"/>
      <c r="V52" s="75"/>
      <c r="W52" s="75"/>
      <c r="X52" s="75"/>
      <c r="Y52" s="75"/>
      <c r="Z52" s="75"/>
      <c r="AA52" s="75"/>
      <c r="AB52" s="75"/>
      <c r="AC52" s="75"/>
      <c r="AD52" s="75"/>
    </row>
    <row r="53" ht="15.0" customHeight="1" outlineLevel="1">
      <c r="A53" s="110" t="s">
        <v>98</v>
      </c>
      <c r="B53" s="111" t="s">
        <v>158</v>
      </c>
      <c r="C53" s="117" t="s">
        <v>167</v>
      </c>
      <c r="D53" s="111" t="s">
        <v>159</v>
      </c>
      <c r="E53" s="114" t="s">
        <v>13</v>
      </c>
      <c r="F53" s="71"/>
      <c r="G53" s="116">
        <v>0.0</v>
      </c>
      <c r="H53" s="116">
        <v>120000.0</v>
      </c>
      <c r="I53" s="71"/>
      <c r="J53" s="71"/>
      <c r="K53" s="71"/>
      <c r="L53" s="74">
        <f t="shared" ref="L53:L55" si="14">H53</f>
        <v>120000</v>
      </c>
      <c r="M53" s="71" t="s">
        <v>100</v>
      </c>
      <c r="N53" s="50">
        <f t="shared" si="5"/>
        <v>100</v>
      </c>
      <c r="O53" s="75"/>
      <c r="P53" s="75"/>
      <c r="Q53" s="75"/>
      <c r="R53" s="75"/>
      <c r="S53" s="75"/>
      <c r="T53" s="75"/>
      <c r="U53" s="75"/>
      <c r="V53" s="75"/>
      <c r="W53" s="75"/>
      <c r="X53" s="75"/>
      <c r="Y53" s="75"/>
      <c r="Z53" s="75"/>
      <c r="AA53" s="75"/>
      <c r="AB53" s="75"/>
      <c r="AC53" s="75"/>
      <c r="AD53" s="75"/>
    </row>
    <row r="54" ht="15.0" customHeight="1" outlineLevel="1">
      <c r="A54" s="110" t="s">
        <v>98</v>
      </c>
      <c r="B54" s="111" t="s">
        <v>158</v>
      </c>
      <c r="C54" s="110" t="s">
        <v>168</v>
      </c>
      <c r="D54" s="111" t="s">
        <v>159</v>
      </c>
      <c r="E54" s="114" t="s">
        <v>13</v>
      </c>
      <c r="F54" s="71"/>
      <c r="G54" s="116">
        <v>100000.0</v>
      </c>
      <c r="H54" s="116">
        <v>200000.0</v>
      </c>
      <c r="I54" s="71"/>
      <c r="J54" s="71"/>
      <c r="K54" s="71"/>
      <c r="L54" s="74">
        <f t="shared" si="14"/>
        <v>200000</v>
      </c>
      <c r="M54" s="71" t="s">
        <v>100</v>
      </c>
      <c r="N54" s="50">
        <f t="shared" si="5"/>
        <v>100</v>
      </c>
      <c r="O54" s="75"/>
      <c r="P54" s="75"/>
      <c r="Q54" s="75"/>
      <c r="R54" s="75"/>
      <c r="S54" s="75"/>
      <c r="T54" s="75"/>
      <c r="U54" s="75"/>
      <c r="V54" s="75"/>
      <c r="W54" s="75"/>
      <c r="X54" s="75"/>
      <c r="Y54" s="75"/>
      <c r="Z54" s="75"/>
      <c r="AA54" s="75"/>
      <c r="AB54" s="75"/>
      <c r="AC54" s="75"/>
      <c r="AD54" s="75"/>
    </row>
    <row r="55" ht="15.0" customHeight="1" outlineLevel="1">
      <c r="A55" s="110" t="s">
        <v>98</v>
      </c>
      <c r="B55" s="118" t="s">
        <v>158</v>
      </c>
      <c r="C55" s="111" t="s">
        <v>169</v>
      </c>
      <c r="D55" s="118" t="s">
        <v>159</v>
      </c>
      <c r="E55" s="114" t="s">
        <v>13</v>
      </c>
      <c r="F55" s="71"/>
      <c r="G55" s="116">
        <v>200000.0</v>
      </c>
      <c r="H55" s="116">
        <v>200000.0</v>
      </c>
      <c r="I55" s="71"/>
      <c r="J55" s="71"/>
      <c r="K55" s="71"/>
      <c r="L55" s="74">
        <f t="shared" si="14"/>
        <v>200000</v>
      </c>
      <c r="M55" s="71" t="s">
        <v>100</v>
      </c>
      <c r="N55" s="50">
        <f t="shared" si="5"/>
        <v>100</v>
      </c>
      <c r="O55" s="75"/>
      <c r="P55" s="75"/>
      <c r="Q55" s="75"/>
      <c r="R55" s="75"/>
      <c r="S55" s="75"/>
      <c r="T55" s="75"/>
      <c r="U55" s="75"/>
      <c r="V55" s="75"/>
      <c r="W55" s="75"/>
      <c r="X55" s="75"/>
      <c r="Y55" s="75"/>
      <c r="Z55" s="75"/>
      <c r="AA55" s="75"/>
      <c r="AB55" s="75"/>
      <c r="AC55" s="75"/>
      <c r="AD55" s="75"/>
    </row>
    <row r="56" ht="15.0" customHeight="1" outlineLevel="1">
      <c r="A56" s="110" t="s">
        <v>98</v>
      </c>
      <c r="B56" s="111" t="s">
        <v>158</v>
      </c>
      <c r="C56" s="110" t="s">
        <v>170</v>
      </c>
      <c r="D56" s="111" t="s">
        <v>159</v>
      </c>
      <c r="E56" s="114" t="s">
        <v>13</v>
      </c>
      <c r="F56" s="71"/>
      <c r="G56" s="116">
        <v>480000.0</v>
      </c>
      <c r="H56" s="116">
        <v>600000.0</v>
      </c>
      <c r="I56" s="71"/>
      <c r="J56" s="71"/>
      <c r="K56" s="71"/>
      <c r="L56" s="71">
        <v>500000.0</v>
      </c>
      <c r="M56" s="71" t="s">
        <v>100</v>
      </c>
      <c r="N56" s="50">
        <f t="shared" si="5"/>
        <v>83.33333333</v>
      </c>
      <c r="O56" s="75"/>
      <c r="P56" s="75"/>
      <c r="Q56" s="75"/>
      <c r="R56" s="75"/>
      <c r="S56" s="75"/>
      <c r="T56" s="75"/>
      <c r="U56" s="75"/>
      <c r="V56" s="75"/>
      <c r="W56" s="75"/>
      <c r="X56" s="75"/>
      <c r="Y56" s="75"/>
      <c r="Z56" s="75"/>
      <c r="AA56" s="75"/>
      <c r="AB56" s="75"/>
      <c r="AC56" s="75"/>
      <c r="AD56" s="75"/>
    </row>
    <row r="57" ht="15.0" customHeight="1" outlineLevel="1">
      <c r="A57" s="110" t="s">
        <v>98</v>
      </c>
      <c r="B57" s="118" t="s">
        <v>158</v>
      </c>
      <c r="C57" s="111" t="s">
        <v>171</v>
      </c>
      <c r="D57" s="118" t="s">
        <v>159</v>
      </c>
      <c r="E57" s="114" t="s">
        <v>13</v>
      </c>
      <c r="F57" s="71"/>
      <c r="G57" s="116">
        <v>500000.0</v>
      </c>
      <c r="H57" s="116">
        <v>400000.0</v>
      </c>
      <c r="I57" s="71"/>
      <c r="J57" s="71"/>
      <c r="K57" s="71"/>
      <c r="L57" s="71">
        <v>530000.0</v>
      </c>
      <c r="M57" s="71" t="s">
        <v>100</v>
      </c>
      <c r="N57" s="50">
        <f t="shared" si="5"/>
        <v>132.5</v>
      </c>
      <c r="O57" s="75"/>
      <c r="P57" s="75"/>
      <c r="Q57" s="75"/>
      <c r="R57" s="75"/>
      <c r="S57" s="75"/>
      <c r="T57" s="75"/>
      <c r="U57" s="75"/>
      <c r="V57" s="75"/>
      <c r="W57" s="75"/>
      <c r="X57" s="75"/>
      <c r="Y57" s="75"/>
      <c r="Z57" s="75"/>
      <c r="AA57" s="75"/>
      <c r="AB57" s="75"/>
      <c r="AC57" s="75"/>
      <c r="AD57" s="75"/>
    </row>
    <row r="58" ht="15.0" customHeight="1" outlineLevel="1">
      <c r="A58" s="110" t="s">
        <v>98</v>
      </c>
      <c r="B58" s="111" t="s">
        <v>158</v>
      </c>
      <c r="C58" s="110" t="s">
        <v>172</v>
      </c>
      <c r="D58" s="111" t="s">
        <v>159</v>
      </c>
      <c r="E58" s="114" t="s">
        <v>13</v>
      </c>
      <c r="F58" s="71"/>
      <c r="G58" s="116">
        <v>200000.0</v>
      </c>
      <c r="H58" s="116">
        <v>400000.0</v>
      </c>
      <c r="I58" s="71"/>
      <c r="J58" s="71"/>
      <c r="K58" s="71"/>
      <c r="L58" s="71">
        <v>400000.0</v>
      </c>
      <c r="M58" s="71" t="s">
        <v>100</v>
      </c>
      <c r="N58" s="50">
        <f t="shared" si="5"/>
        <v>100</v>
      </c>
      <c r="O58" s="75"/>
      <c r="P58" s="75"/>
      <c r="Q58" s="75"/>
      <c r="R58" s="75"/>
      <c r="S58" s="75"/>
      <c r="T58" s="75"/>
      <c r="U58" s="75"/>
      <c r="V58" s="75"/>
      <c r="W58" s="75"/>
      <c r="X58" s="75"/>
      <c r="Y58" s="75"/>
      <c r="Z58" s="75"/>
      <c r="AA58" s="75"/>
      <c r="AB58" s="75"/>
      <c r="AC58" s="75"/>
      <c r="AD58" s="75"/>
    </row>
    <row r="59" ht="15.0" customHeight="1" outlineLevel="1">
      <c r="A59" s="110" t="s">
        <v>98</v>
      </c>
      <c r="B59" s="111" t="s">
        <v>158</v>
      </c>
      <c r="C59" s="110" t="s">
        <v>173</v>
      </c>
      <c r="D59" s="111" t="s">
        <v>159</v>
      </c>
      <c r="E59" s="114" t="s">
        <v>13</v>
      </c>
      <c r="F59" s="71"/>
      <c r="G59" s="116">
        <v>130000.0</v>
      </c>
      <c r="H59" s="116">
        <v>130000.0</v>
      </c>
      <c r="I59" s="71"/>
      <c r="J59" s="71"/>
      <c r="K59" s="71"/>
      <c r="L59" s="74">
        <f t="shared" ref="L59:L60" si="15">H59</f>
        <v>130000</v>
      </c>
      <c r="M59" s="71" t="s">
        <v>100</v>
      </c>
      <c r="N59" s="50">
        <f t="shared" si="5"/>
        <v>100</v>
      </c>
      <c r="O59" s="75"/>
      <c r="P59" s="75"/>
      <c r="Q59" s="75"/>
      <c r="R59" s="75"/>
      <c r="S59" s="75"/>
      <c r="T59" s="75"/>
      <c r="U59" s="75"/>
      <c r="V59" s="75"/>
      <c r="W59" s="75"/>
      <c r="X59" s="75"/>
      <c r="Y59" s="75"/>
      <c r="Z59" s="75"/>
      <c r="AA59" s="75"/>
      <c r="AB59" s="75"/>
      <c r="AC59" s="75"/>
      <c r="AD59" s="75"/>
    </row>
    <row r="60" ht="15.0" customHeight="1" outlineLevel="1">
      <c r="A60" s="110" t="s">
        <v>98</v>
      </c>
      <c r="B60" s="118" t="s">
        <v>158</v>
      </c>
      <c r="C60" s="111" t="s">
        <v>174</v>
      </c>
      <c r="D60" s="118" t="s">
        <v>159</v>
      </c>
      <c r="E60" s="114" t="s">
        <v>13</v>
      </c>
      <c r="F60" s="71"/>
      <c r="G60" s="116">
        <v>70000.0</v>
      </c>
      <c r="H60" s="116">
        <v>100000.0</v>
      </c>
      <c r="I60" s="71"/>
      <c r="J60" s="71"/>
      <c r="K60" s="71"/>
      <c r="L60" s="74">
        <f t="shared" si="15"/>
        <v>100000</v>
      </c>
      <c r="M60" s="71" t="s">
        <v>100</v>
      </c>
      <c r="N60" s="50">
        <f t="shared" si="5"/>
        <v>100</v>
      </c>
      <c r="O60" s="75"/>
      <c r="P60" s="75"/>
      <c r="Q60" s="75"/>
      <c r="R60" s="75"/>
      <c r="S60" s="75"/>
      <c r="T60" s="75"/>
      <c r="U60" s="75"/>
      <c r="V60" s="75"/>
      <c r="W60" s="75"/>
      <c r="X60" s="75"/>
      <c r="Y60" s="75"/>
      <c r="Z60" s="75"/>
      <c r="AA60" s="75"/>
      <c r="AB60" s="75"/>
      <c r="AC60" s="75"/>
      <c r="AD60" s="75"/>
    </row>
    <row r="61" ht="15.0" customHeight="1" outlineLevel="1">
      <c r="A61" s="110" t="s">
        <v>98</v>
      </c>
      <c r="B61" s="111" t="s">
        <v>158</v>
      </c>
      <c r="C61" s="110" t="s">
        <v>175</v>
      </c>
      <c r="D61" s="111" t="s">
        <v>159</v>
      </c>
      <c r="E61" s="114" t="s">
        <v>13</v>
      </c>
      <c r="F61" s="71"/>
      <c r="G61" s="116">
        <v>400000.0</v>
      </c>
      <c r="H61" s="116">
        <v>400000.0</v>
      </c>
      <c r="I61" s="71"/>
      <c r="J61" s="71"/>
      <c r="K61" s="71"/>
      <c r="L61" s="71">
        <v>210000.0</v>
      </c>
      <c r="M61" s="71" t="s">
        <v>121</v>
      </c>
      <c r="N61" s="50">
        <f t="shared" si="5"/>
        <v>52.5</v>
      </c>
      <c r="O61" s="75"/>
      <c r="P61" s="75"/>
      <c r="Q61" s="75"/>
      <c r="R61" s="75"/>
      <c r="S61" s="75"/>
      <c r="T61" s="75"/>
      <c r="U61" s="75"/>
      <c r="V61" s="75"/>
      <c r="W61" s="75"/>
      <c r="X61" s="75"/>
      <c r="Y61" s="75"/>
      <c r="Z61" s="75"/>
      <c r="AA61" s="75"/>
      <c r="AB61" s="75"/>
      <c r="AC61" s="75"/>
      <c r="AD61" s="75"/>
    </row>
    <row r="62" ht="15.0" customHeight="1" outlineLevel="1">
      <c r="A62" s="110" t="s">
        <v>98</v>
      </c>
      <c r="B62" s="118" t="s">
        <v>158</v>
      </c>
      <c r="C62" s="111" t="s">
        <v>176</v>
      </c>
      <c r="D62" s="118" t="s">
        <v>159</v>
      </c>
      <c r="E62" s="114" t="s">
        <v>13</v>
      </c>
      <c r="F62" s="71"/>
      <c r="G62" s="116">
        <v>100000.0</v>
      </c>
      <c r="H62" s="116">
        <v>200000.0</v>
      </c>
      <c r="I62" s="71"/>
      <c r="J62" s="71"/>
      <c r="K62" s="71"/>
      <c r="L62" s="74">
        <f>G62</f>
        <v>100000</v>
      </c>
      <c r="M62" s="71" t="s">
        <v>121</v>
      </c>
      <c r="N62" s="50">
        <f t="shared" si="5"/>
        <v>50</v>
      </c>
      <c r="O62" s="75"/>
      <c r="P62" s="75"/>
      <c r="Q62" s="75"/>
      <c r="R62" s="75"/>
      <c r="S62" s="75"/>
      <c r="T62" s="75"/>
      <c r="U62" s="75"/>
      <c r="V62" s="75"/>
      <c r="W62" s="75"/>
      <c r="X62" s="75"/>
      <c r="Y62" s="75"/>
      <c r="Z62" s="75"/>
      <c r="AA62" s="75"/>
      <c r="AB62" s="75"/>
      <c r="AC62" s="75"/>
      <c r="AD62" s="75"/>
    </row>
    <row r="63" ht="15.0" customHeight="1" collapsed="1">
      <c r="A63" s="91" t="s">
        <v>91</v>
      </c>
      <c r="B63" s="119" t="s">
        <v>177</v>
      </c>
      <c r="C63" s="120"/>
      <c r="D63" s="119" t="s">
        <v>178</v>
      </c>
      <c r="E63" s="121" t="s">
        <v>22</v>
      </c>
      <c r="F63" s="122">
        <v>2000000.0</v>
      </c>
      <c r="G63" s="123">
        <f>(14*33000+35000)*12+300000+200000+(12*50*400)+100000-1000000</f>
        <v>5804000</v>
      </c>
      <c r="H63" s="49">
        <f>sumifs(H64:H1120,A64:A1120,"Záměr",B64:B1120,B63)</f>
        <v>8209880</v>
      </c>
      <c r="I63" s="122">
        <f>G63</f>
        <v>5804000</v>
      </c>
      <c r="J63" s="122">
        <f>I63</f>
        <v>5804000</v>
      </c>
      <c r="K63" s="122">
        <f>J63*3/4</f>
        <v>4353000</v>
      </c>
      <c r="L63" s="124">
        <f>sum(L64:L91)</f>
        <v>6703897.6</v>
      </c>
      <c r="M63" s="124"/>
      <c r="N63" s="50">
        <f t="shared" si="5"/>
        <v>81.6564627</v>
      </c>
      <c r="O63" s="119"/>
      <c r="P63" s="125"/>
      <c r="Q63" s="125"/>
      <c r="R63" s="125"/>
      <c r="S63" s="125"/>
      <c r="T63" s="125"/>
      <c r="U63" s="125"/>
      <c r="V63" s="125"/>
      <c r="W63" s="125"/>
      <c r="X63" s="125"/>
      <c r="Y63" s="125"/>
      <c r="Z63" s="125"/>
      <c r="AA63" s="125"/>
      <c r="AB63" s="125"/>
      <c r="AC63" s="125"/>
      <c r="AD63" s="125"/>
    </row>
    <row r="64" ht="15.0" customHeight="1" outlineLevel="1">
      <c r="A64" s="119" t="s">
        <v>98</v>
      </c>
      <c r="B64" s="119" t="s">
        <v>177</v>
      </c>
      <c r="C64" s="126" t="s">
        <v>179</v>
      </c>
      <c r="D64" s="119" t="s">
        <v>180</v>
      </c>
      <c r="E64" s="121" t="s">
        <v>22</v>
      </c>
      <c r="F64" s="122"/>
      <c r="G64" s="123">
        <v>396309.0</v>
      </c>
      <c r="H64" s="123">
        <f>12*35000*$I$1</f>
        <v>445200</v>
      </c>
      <c r="I64" s="122"/>
      <c r="J64" s="122"/>
      <c r="K64" s="122"/>
      <c r="L64" s="124">
        <f t="shared" ref="L64:L77" si="16">H64*0.97</f>
        <v>431844</v>
      </c>
      <c r="M64" s="122" t="s">
        <v>121</v>
      </c>
      <c r="N64" s="50">
        <f t="shared" si="5"/>
        <v>97</v>
      </c>
      <c r="O64" s="125"/>
      <c r="P64" s="125"/>
      <c r="Q64" s="125"/>
      <c r="R64" s="125"/>
      <c r="S64" s="125"/>
      <c r="T64" s="125"/>
      <c r="U64" s="125"/>
      <c r="V64" s="125"/>
      <c r="W64" s="125"/>
      <c r="X64" s="125"/>
      <c r="Y64" s="125"/>
      <c r="Z64" s="125"/>
      <c r="AA64" s="125"/>
      <c r="AB64" s="125"/>
      <c r="AC64" s="125"/>
      <c r="AD64" s="125"/>
    </row>
    <row r="65" ht="15.0" customHeight="1" outlineLevel="1">
      <c r="A65" s="119" t="s">
        <v>98</v>
      </c>
      <c r="B65" s="119" t="s">
        <v>177</v>
      </c>
      <c r="C65" s="126" t="s">
        <v>181</v>
      </c>
      <c r="D65" s="119" t="s">
        <v>180</v>
      </c>
      <c r="E65" s="121" t="s">
        <v>22</v>
      </c>
      <c r="F65" s="122"/>
      <c r="G65" s="123">
        <v>231835.0</v>
      </c>
      <c r="H65" s="123">
        <f>12*25000*$I$1</f>
        <v>318000</v>
      </c>
      <c r="I65" s="122"/>
      <c r="J65" s="122"/>
      <c r="K65" s="122"/>
      <c r="L65" s="124">
        <f t="shared" si="16"/>
        <v>308460</v>
      </c>
      <c r="M65" s="122" t="s">
        <v>121</v>
      </c>
      <c r="N65" s="50">
        <f t="shared" si="5"/>
        <v>97</v>
      </c>
      <c r="O65" s="125"/>
      <c r="P65" s="125"/>
      <c r="Q65" s="125"/>
      <c r="R65" s="125"/>
      <c r="S65" s="125"/>
      <c r="T65" s="125"/>
      <c r="U65" s="125"/>
      <c r="V65" s="125"/>
      <c r="W65" s="125"/>
      <c r="X65" s="125"/>
      <c r="Y65" s="125"/>
      <c r="Z65" s="125"/>
      <c r="AA65" s="125"/>
      <c r="AB65" s="125"/>
      <c r="AC65" s="125"/>
      <c r="AD65" s="125"/>
    </row>
    <row r="66" ht="15.0" customHeight="1" outlineLevel="1">
      <c r="A66" s="119" t="s">
        <v>98</v>
      </c>
      <c r="B66" s="119" t="s">
        <v>177</v>
      </c>
      <c r="C66" s="126" t="s">
        <v>182</v>
      </c>
      <c r="D66" s="119" t="s">
        <v>180</v>
      </c>
      <c r="E66" s="121" t="s">
        <v>22</v>
      </c>
      <c r="F66" s="122"/>
      <c r="G66" s="123">
        <v>178470.0</v>
      </c>
      <c r="H66" s="123">
        <f>12*26000*$I$1</f>
        <v>330720</v>
      </c>
      <c r="I66" s="122"/>
      <c r="J66" s="122"/>
      <c r="K66" s="122"/>
      <c r="L66" s="124">
        <f t="shared" si="16"/>
        <v>320798.4</v>
      </c>
      <c r="M66" s="122" t="s">
        <v>121</v>
      </c>
      <c r="N66" s="50">
        <f t="shared" si="5"/>
        <v>97</v>
      </c>
      <c r="O66" s="125"/>
      <c r="P66" s="125"/>
      <c r="Q66" s="125"/>
      <c r="R66" s="125"/>
      <c r="S66" s="125"/>
      <c r="T66" s="125"/>
      <c r="U66" s="125"/>
      <c r="V66" s="125"/>
      <c r="W66" s="125"/>
      <c r="X66" s="125"/>
      <c r="Y66" s="125"/>
      <c r="Z66" s="125"/>
      <c r="AA66" s="125"/>
      <c r="AB66" s="125"/>
      <c r="AC66" s="125"/>
      <c r="AD66" s="125"/>
    </row>
    <row r="67" ht="15.0" customHeight="1" outlineLevel="1">
      <c r="A67" s="119" t="s">
        <v>98</v>
      </c>
      <c r="B67" s="119" t="s">
        <v>177</v>
      </c>
      <c r="C67" s="126" t="s">
        <v>183</v>
      </c>
      <c r="D67" s="119" t="s">
        <v>180</v>
      </c>
      <c r="E67" s="121" t="s">
        <v>22</v>
      </c>
      <c r="F67" s="122"/>
      <c r="G67" s="123">
        <v>249943.0</v>
      </c>
      <c r="H67" s="123">
        <f>12*27000*$I$1</f>
        <v>343440</v>
      </c>
      <c r="I67" s="122"/>
      <c r="J67" s="122"/>
      <c r="K67" s="122"/>
      <c r="L67" s="124">
        <f t="shared" si="16"/>
        <v>333136.8</v>
      </c>
      <c r="M67" s="122" t="s">
        <v>121</v>
      </c>
      <c r="N67" s="50">
        <f t="shared" si="5"/>
        <v>97</v>
      </c>
      <c r="O67" s="125"/>
      <c r="P67" s="125"/>
      <c r="Q67" s="125"/>
      <c r="R67" s="125"/>
      <c r="S67" s="125"/>
      <c r="T67" s="125"/>
      <c r="U67" s="125"/>
      <c r="V67" s="125"/>
      <c r="W67" s="125"/>
      <c r="X67" s="125"/>
      <c r="Y67" s="125"/>
      <c r="Z67" s="125"/>
      <c r="AA67" s="125"/>
      <c r="AB67" s="125"/>
      <c r="AC67" s="125"/>
      <c r="AD67" s="125"/>
    </row>
    <row r="68" ht="15.0" customHeight="1" outlineLevel="1">
      <c r="A68" s="119" t="s">
        <v>98</v>
      </c>
      <c r="B68" s="119" t="s">
        <v>177</v>
      </c>
      <c r="C68" s="126" t="s">
        <v>184</v>
      </c>
      <c r="D68" s="119" t="s">
        <v>180</v>
      </c>
      <c r="E68" s="121" t="s">
        <v>22</v>
      </c>
      <c r="F68" s="122"/>
      <c r="G68" s="123">
        <v>247807.0</v>
      </c>
      <c r="H68" s="123">
        <f t="shared" ref="H68:H69" si="17">12*30000*$I$1</f>
        <v>381600</v>
      </c>
      <c r="I68" s="122"/>
      <c r="J68" s="122"/>
      <c r="K68" s="122"/>
      <c r="L68" s="124">
        <f t="shared" si="16"/>
        <v>370152</v>
      </c>
      <c r="M68" s="122" t="s">
        <v>121</v>
      </c>
      <c r="N68" s="50">
        <f t="shared" si="5"/>
        <v>97</v>
      </c>
      <c r="O68" s="125"/>
      <c r="P68" s="125"/>
      <c r="Q68" s="125"/>
      <c r="R68" s="125"/>
      <c r="S68" s="125"/>
      <c r="T68" s="125"/>
      <c r="U68" s="125"/>
      <c r="V68" s="125"/>
      <c r="W68" s="125"/>
      <c r="X68" s="125"/>
      <c r="Y68" s="125"/>
      <c r="Z68" s="125"/>
      <c r="AA68" s="125"/>
      <c r="AB68" s="125"/>
      <c r="AC68" s="125"/>
      <c r="AD68" s="125"/>
    </row>
    <row r="69" ht="15.0" customHeight="1" outlineLevel="1">
      <c r="A69" s="119" t="s">
        <v>98</v>
      </c>
      <c r="B69" s="119" t="s">
        <v>177</v>
      </c>
      <c r="C69" s="126" t="s">
        <v>185</v>
      </c>
      <c r="D69" s="119" t="s">
        <v>180</v>
      </c>
      <c r="E69" s="121" t="s">
        <v>22</v>
      </c>
      <c r="F69" s="122"/>
      <c r="G69" s="123">
        <v>283004.0</v>
      </c>
      <c r="H69" s="123">
        <f t="shared" si="17"/>
        <v>381600</v>
      </c>
      <c r="I69" s="122"/>
      <c r="J69" s="122"/>
      <c r="K69" s="122"/>
      <c r="L69" s="124">
        <f t="shared" si="16"/>
        <v>370152</v>
      </c>
      <c r="M69" s="122" t="s">
        <v>121</v>
      </c>
      <c r="N69" s="50">
        <f t="shared" si="5"/>
        <v>97</v>
      </c>
      <c r="O69" s="125"/>
      <c r="P69" s="125"/>
      <c r="Q69" s="125"/>
      <c r="R69" s="125"/>
      <c r="S69" s="125"/>
      <c r="T69" s="125"/>
      <c r="U69" s="125"/>
      <c r="V69" s="125"/>
      <c r="W69" s="125"/>
      <c r="X69" s="125"/>
      <c r="Y69" s="125"/>
      <c r="Z69" s="125"/>
      <c r="AA69" s="125"/>
      <c r="AB69" s="125"/>
      <c r="AC69" s="125"/>
      <c r="AD69" s="125"/>
    </row>
    <row r="70" ht="15.0" customHeight="1" outlineLevel="1">
      <c r="A70" s="119" t="s">
        <v>98</v>
      </c>
      <c r="B70" s="119" t="s">
        <v>177</v>
      </c>
      <c r="C70" s="126" t="s">
        <v>186</v>
      </c>
      <c r="D70" s="119" t="s">
        <v>180</v>
      </c>
      <c r="E70" s="121" t="s">
        <v>22</v>
      </c>
      <c r="F70" s="122"/>
      <c r="G70" s="123">
        <v>275125.0</v>
      </c>
      <c r="H70" s="123">
        <f>12*29000*$I$1</f>
        <v>368880</v>
      </c>
      <c r="I70" s="122"/>
      <c r="J70" s="122"/>
      <c r="K70" s="122"/>
      <c r="L70" s="124">
        <f t="shared" si="16"/>
        <v>357813.6</v>
      </c>
      <c r="M70" s="122" t="s">
        <v>121</v>
      </c>
      <c r="N70" s="50">
        <f t="shared" si="5"/>
        <v>97</v>
      </c>
      <c r="O70" s="125"/>
      <c r="P70" s="125"/>
      <c r="Q70" s="125"/>
      <c r="R70" s="125"/>
      <c r="S70" s="125"/>
      <c r="T70" s="125"/>
      <c r="U70" s="125"/>
      <c r="V70" s="125"/>
      <c r="W70" s="125"/>
      <c r="X70" s="125"/>
      <c r="Y70" s="125"/>
      <c r="Z70" s="125"/>
      <c r="AA70" s="125"/>
      <c r="AB70" s="125"/>
      <c r="AC70" s="125"/>
      <c r="AD70" s="125"/>
    </row>
    <row r="71" ht="15.0" customHeight="1" outlineLevel="1">
      <c r="A71" s="119" t="s">
        <v>98</v>
      </c>
      <c r="B71" s="119" t="s">
        <v>177</v>
      </c>
      <c r="C71" s="126" t="s">
        <v>187</v>
      </c>
      <c r="D71" s="119" t="s">
        <v>180</v>
      </c>
      <c r="E71" s="121" t="s">
        <v>22</v>
      </c>
      <c r="F71" s="122"/>
      <c r="G71" s="123">
        <v>286423.0</v>
      </c>
      <c r="H71" s="123">
        <f t="shared" ref="H71:H72" si="18">12*30000*$I$1</f>
        <v>381600</v>
      </c>
      <c r="I71" s="122"/>
      <c r="J71" s="122"/>
      <c r="K71" s="122"/>
      <c r="L71" s="124">
        <f t="shared" si="16"/>
        <v>370152</v>
      </c>
      <c r="M71" s="122" t="s">
        <v>121</v>
      </c>
      <c r="N71" s="50">
        <f t="shared" si="5"/>
        <v>97</v>
      </c>
      <c r="O71" s="125"/>
      <c r="P71" s="125"/>
      <c r="Q71" s="125"/>
      <c r="R71" s="125"/>
      <c r="S71" s="125"/>
      <c r="T71" s="125"/>
      <c r="U71" s="125"/>
      <c r="V71" s="125"/>
      <c r="W71" s="125"/>
      <c r="X71" s="125"/>
      <c r="Y71" s="125"/>
      <c r="Z71" s="125"/>
      <c r="AA71" s="125"/>
      <c r="AB71" s="125"/>
      <c r="AC71" s="125"/>
      <c r="AD71" s="125"/>
    </row>
    <row r="72" ht="15.0" customHeight="1" outlineLevel="1">
      <c r="A72" s="119" t="s">
        <v>98</v>
      </c>
      <c r="B72" s="119" t="s">
        <v>177</v>
      </c>
      <c r="C72" s="126" t="s">
        <v>188</v>
      </c>
      <c r="D72" s="119" t="s">
        <v>180</v>
      </c>
      <c r="E72" s="121" t="s">
        <v>22</v>
      </c>
      <c r="F72" s="122"/>
      <c r="G72" s="123">
        <v>275125.0</v>
      </c>
      <c r="H72" s="123">
        <f t="shared" si="18"/>
        <v>381600</v>
      </c>
      <c r="I72" s="122"/>
      <c r="J72" s="122"/>
      <c r="K72" s="122"/>
      <c r="L72" s="124">
        <f t="shared" si="16"/>
        <v>370152</v>
      </c>
      <c r="M72" s="122" t="s">
        <v>121</v>
      </c>
      <c r="N72" s="50">
        <f t="shared" si="5"/>
        <v>97</v>
      </c>
      <c r="O72" s="125"/>
      <c r="P72" s="125"/>
      <c r="Q72" s="125"/>
      <c r="R72" s="125"/>
      <c r="S72" s="125"/>
      <c r="T72" s="125"/>
      <c r="U72" s="125"/>
      <c r="V72" s="125"/>
      <c r="W72" s="125"/>
      <c r="X72" s="125"/>
      <c r="Y72" s="125"/>
      <c r="Z72" s="125"/>
      <c r="AA72" s="125"/>
      <c r="AB72" s="125"/>
      <c r="AC72" s="125"/>
      <c r="AD72" s="125"/>
    </row>
    <row r="73" ht="15.0" customHeight="1" outlineLevel="1">
      <c r="A73" s="119" t="s">
        <v>98</v>
      </c>
      <c r="B73" s="119" t="s">
        <v>177</v>
      </c>
      <c r="C73" s="126" t="s">
        <v>189</v>
      </c>
      <c r="D73" s="119" t="s">
        <v>180</v>
      </c>
      <c r="E73" s="121" t="s">
        <v>22</v>
      </c>
      <c r="F73" s="122"/>
      <c r="G73" s="123">
        <v>401879.0</v>
      </c>
      <c r="H73" s="123">
        <f>12*35000*$I$1</f>
        <v>445200</v>
      </c>
      <c r="I73" s="122"/>
      <c r="J73" s="122"/>
      <c r="K73" s="122"/>
      <c r="L73" s="124">
        <f t="shared" si="16"/>
        <v>431844</v>
      </c>
      <c r="M73" s="122" t="s">
        <v>121</v>
      </c>
      <c r="N73" s="50">
        <f t="shared" si="5"/>
        <v>97</v>
      </c>
      <c r="O73" s="125"/>
      <c r="P73" s="125"/>
      <c r="Q73" s="125"/>
      <c r="R73" s="125"/>
      <c r="S73" s="125"/>
      <c r="T73" s="125"/>
      <c r="U73" s="125"/>
      <c r="V73" s="125"/>
      <c r="W73" s="125"/>
      <c r="X73" s="125"/>
      <c r="Y73" s="125"/>
      <c r="Z73" s="125"/>
      <c r="AA73" s="125"/>
      <c r="AB73" s="125"/>
      <c r="AC73" s="125"/>
      <c r="AD73" s="125"/>
    </row>
    <row r="74" ht="15.0" customHeight="1" outlineLevel="1">
      <c r="A74" s="119" t="s">
        <v>98</v>
      </c>
      <c r="B74" s="119" t="s">
        <v>177</v>
      </c>
      <c r="C74" s="126" t="s">
        <v>190</v>
      </c>
      <c r="D74" s="119" t="s">
        <v>180</v>
      </c>
      <c r="E74" s="121" t="s">
        <v>22</v>
      </c>
      <c r="F74" s="122"/>
      <c r="G74" s="123">
        <v>275809.0</v>
      </c>
      <c r="H74" s="123">
        <f>12*30000*$I$1</f>
        <v>381600</v>
      </c>
      <c r="I74" s="122"/>
      <c r="J74" s="122"/>
      <c r="K74" s="122"/>
      <c r="L74" s="124">
        <f t="shared" si="16"/>
        <v>370152</v>
      </c>
      <c r="M74" s="122" t="s">
        <v>121</v>
      </c>
      <c r="N74" s="50">
        <f t="shared" si="5"/>
        <v>97</v>
      </c>
      <c r="O74" s="125"/>
      <c r="P74" s="125"/>
      <c r="Q74" s="125"/>
      <c r="R74" s="125"/>
      <c r="S74" s="125"/>
      <c r="T74" s="125"/>
      <c r="U74" s="125"/>
      <c r="V74" s="125"/>
      <c r="W74" s="125"/>
      <c r="X74" s="125"/>
      <c r="Y74" s="125"/>
      <c r="Z74" s="125"/>
      <c r="AA74" s="125"/>
      <c r="AB74" s="125"/>
      <c r="AC74" s="125"/>
      <c r="AD74" s="125"/>
    </row>
    <row r="75" ht="15.0" customHeight="1" outlineLevel="1">
      <c r="A75" s="119" t="s">
        <v>98</v>
      </c>
      <c r="B75" s="119" t="s">
        <v>177</v>
      </c>
      <c r="C75" s="126" t="s">
        <v>191</v>
      </c>
      <c r="D75" s="119" t="s">
        <v>180</v>
      </c>
      <c r="E75" s="121" t="s">
        <v>22</v>
      </c>
      <c r="F75" s="122"/>
      <c r="G75" s="123">
        <v>309331.0</v>
      </c>
      <c r="H75" s="123">
        <f>12*27000*$I$1</f>
        <v>343440</v>
      </c>
      <c r="I75" s="122"/>
      <c r="J75" s="122"/>
      <c r="K75" s="122"/>
      <c r="L75" s="124">
        <f t="shared" si="16"/>
        <v>333136.8</v>
      </c>
      <c r="M75" s="122" t="s">
        <v>121</v>
      </c>
      <c r="N75" s="50">
        <f t="shared" si="5"/>
        <v>97</v>
      </c>
      <c r="O75" s="125"/>
      <c r="P75" s="125"/>
      <c r="Q75" s="125"/>
      <c r="R75" s="125"/>
      <c r="S75" s="125"/>
      <c r="T75" s="125"/>
      <c r="U75" s="125"/>
      <c r="V75" s="125"/>
      <c r="W75" s="125"/>
      <c r="X75" s="125"/>
      <c r="Y75" s="125"/>
      <c r="Z75" s="125"/>
      <c r="AA75" s="125"/>
      <c r="AB75" s="125"/>
      <c r="AC75" s="125"/>
      <c r="AD75" s="125"/>
    </row>
    <row r="76" ht="15.0" customHeight="1" outlineLevel="1">
      <c r="A76" s="119" t="s">
        <v>98</v>
      </c>
      <c r="B76" s="119" t="s">
        <v>177</v>
      </c>
      <c r="C76" s="126" t="s">
        <v>192</v>
      </c>
      <c r="D76" s="119" t="s">
        <v>180</v>
      </c>
      <c r="E76" s="121" t="s">
        <v>22</v>
      </c>
      <c r="F76" s="122"/>
      <c r="G76" s="123">
        <v>139927.0</v>
      </c>
      <c r="H76" s="123">
        <f t="shared" ref="H76:H77" si="19">12*30000*$I$1</f>
        <v>381600</v>
      </c>
      <c r="I76" s="122"/>
      <c r="J76" s="122"/>
      <c r="K76" s="122"/>
      <c r="L76" s="124">
        <f t="shared" si="16"/>
        <v>370152</v>
      </c>
      <c r="M76" s="122" t="s">
        <v>121</v>
      </c>
      <c r="N76" s="50">
        <f t="shared" si="5"/>
        <v>97</v>
      </c>
      <c r="O76" s="125"/>
      <c r="P76" s="125"/>
      <c r="Q76" s="125"/>
      <c r="R76" s="125"/>
      <c r="S76" s="125"/>
      <c r="T76" s="125"/>
      <c r="U76" s="125"/>
      <c r="V76" s="125"/>
      <c r="W76" s="125"/>
      <c r="X76" s="125"/>
      <c r="Y76" s="125"/>
      <c r="Z76" s="125"/>
      <c r="AA76" s="125"/>
      <c r="AB76" s="125"/>
      <c r="AC76" s="125"/>
      <c r="AD76" s="125"/>
    </row>
    <row r="77" ht="15.0" customHeight="1" outlineLevel="1">
      <c r="A77" s="119" t="s">
        <v>98</v>
      </c>
      <c r="B77" s="119" t="s">
        <v>177</v>
      </c>
      <c r="C77" s="126" t="s">
        <v>193</v>
      </c>
      <c r="D77" s="119" t="s">
        <v>180</v>
      </c>
      <c r="E77" s="121" t="s">
        <v>22</v>
      </c>
      <c r="F77" s="122"/>
      <c r="G77" s="123">
        <v>347796.0</v>
      </c>
      <c r="H77" s="123">
        <f t="shared" si="19"/>
        <v>381600</v>
      </c>
      <c r="I77" s="122"/>
      <c r="J77" s="122"/>
      <c r="K77" s="122"/>
      <c r="L77" s="124">
        <f t="shared" si="16"/>
        <v>370152</v>
      </c>
      <c r="M77" s="122" t="s">
        <v>121</v>
      </c>
      <c r="N77" s="50">
        <f t="shared" si="5"/>
        <v>97</v>
      </c>
      <c r="O77" s="125"/>
      <c r="P77" s="125"/>
      <c r="Q77" s="125"/>
      <c r="R77" s="125"/>
      <c r="S77" s="125"/>
      <c r="T77" s="125"/>
      <c r="U77" s="125"/>
      <c r="V77" s="125"/>
      <c r="W77" s="125"/>
      <c r="X77" s="125"/>
      <c r="Y77" s="125"/>
      <c r="Z77" s="125"/>
      <c r="AA77" s="125"/>
      <c r="AB77" s="125"/>
      <c r="AC77" s="125"/>
      <c r="AD77" s="125"/>
    </row>
    <row r="78" ht="15.0" customHeight="1" outlineLevel="1">
      <c r="A78" s="119" t="s">
        <v>98</v>
      </c>
      <c r="B78" s="119" t="s">
        <v>177</v>
      </c>
      <c r="C78" s="126" t="s">
        <v>194</v>
      </c>
      <c r="D78" s="119" t="s">
        <v>180</v>
      </c>
      <c r="E78" s="121" t="s">
        <v>22</v>
      </c>
      <c r="F78" s="122"/>
      <c r="G78" s="123">
        <v>74000.0</v>
      </c>
      <c r="H78" s="123">
        <f>12*15000*$I$1</f>
        <v>190800</v>
      </c>
      <c r="I78" s="122"/>
      <c r="J78" s="122"/>
      <c r="K78" s="122"/>
      <c r="L78" s="124">
        <f>H78</f>
        <v>190800</v>
      </c>
      <c r="M78" s="122" t="s">
        <v>121</v>
      </c>
      <c r="N78" s="50">
        <f t="shared" si="5"/>
        <v>100</v>
      </c>
      <c r="O78" s="125"/>
      <c r="P78" s="125"/>
      <c r="Q78" s="125"/>
      <c r="R78" s="125"/>
      <c r="S78" s="125"/>
      <c r="T78" s="125"/>
      <c r="U78" s="125"/>
      <c r="V78" s="125"/>
      <c r="W78" s="125"/>
      <c r="X78" s="125"/>
      <c r="Y78" s="125"/>
      <c r="Z78" s="125"/>
      <c r="AA78" s="125"/>
      <c r="AB78" s="125"/>
      <c r="AC78" s="125"/>
      <c r="AD78" s="125"/>
    </row>
    <row r="79" ht="15.0" customHeight="1" outlineLevel="1">
      <c r="A79" s="119" t="s">
        <v>98</v>
      </c>
      <c r="B79" s="119" t="s">
        <v>177</v>
      </c>
      <c r="C79" s="126" t="s">
        <v>195</v>
      </c>
      <c r="D79" s="119" t="s">
        <v>180</v>
      </c>
      <c r="E79" s="121" t="s">
        <v>22</v>
      </c>
      <c r="F79" s="122"/>
      <c r="G79" s="123">
        <v>496608.0</v>
      </c>
      <c r="H79" s="123">
        <f>(12*50000)</f>
        <v>600000</v>
      </c>
      <c r="I79" s="122"/>
      <c r="J79" s="122"/>
      <c r="K79" s="122"/>
      <c r="L79" s="122">
        <v>600000.0</v>
      </c>
      <c r="M79" s="122" t="s">
        <v>121</v>
      </c>
      <c r="N79" s="50">
        <f t="shared" si="5"/>
        <v>100</v>
      </c>
      <c r="O79" s="125"/>
      <c r="P79" s="125"/>
      <c r="Q79" s="125"/>
      <c r="R79" s="125"/>
      <c r="S79" s="125"/>
      <c r="T79" s="125"/>
      <c r="U79" s="125"/>
      <c r="V79" s="125"/>
      <c r="W79" s="125"/>
      <c r="X79" s="125"/>
      <c r="Y79" s="125"/>
      <c r="Z79" s="125"/>
      <c r="AA79" s="125"/>
      <c r="AB79" s="125"/>
      <c r="AC79" s="125"/>
      <c r="AD79" s="125"/>
    </row>
    <row r="80" ht="15.0" customHeight="1" outlineLevel="1">
      <c r="A80" s="119" t="s">
        <v>98</v>
      </c>
      <c r="B80" s="119" t="s">
        <v>177</v>
      </c>
      <c r="C80" s="126" t="s">
        <v>196</v>
      </c>
      <c r="D80" s="119" t="s">
        <v>178</v>
      </c>
      <c r="E80" s="121" t="s">
        <v>22</v>
      </c>
      <c r="F80" s="122"/>
      <c r="G80" s="123">
        <v>100000.0</v>
      </c>
      <c r="H80" s="123">
        <f>12*15000</f>
        <v>180000</v>
      </c>
      <c r="I80" s="122"/>
      <c r="J80" s="122"/>
      <c r="K80" s="122"/>
      <c r="L80" s="124">
        <f t="shared" ref="L80:L81" si="20">H80</f>
        <v>180000</v>
      </c>
      <c r="M80" s="122" t="s">
        <v>100</v>
      </c>
      <c r="N80" s="50">
        <f t="shared" si="5"/>
        <v>100</v>
      </c>
      <c r="O80" s="125"/>
      <c r="P80" s="125"/>
      <c r="Q80" s="125"/>
      <c r="R80" s="125"/>
      <c r="S80" s="125"/>
      <c r="T80" s="125"/>
      <c r="U80" s="125"/>
      <c r="V80" s="125"/>
      <c r="W80" s="125"/>
      <c r="X80" s="125"/>
      <c r="Y80" s="125"/>
      <c r="Z80" s="125"/>
      <c r="AA80" s="125"/>
      <c r="AB80" s="125"/>
      <c r="AC80" s="125"/>
      <c r="AD80" s="125"/>
    </row>
    <row r="81" ht="15.0" customHeight="1" outlineLevel="1">
      <c r="A81" s="119" t="s">
        <v>98</v>
      </c>
      <c r="B81" s="119" t="s">
        <v>177</v>
      </c>
      <c r="C81" s="126" t="s">
        <v>197</v>
      </c>
      <c r="D81" s="119" t="s">
        <v>198</v>
      </c>
      <c r="E81" s="121" t="s">
        <v>22</v>
      </c>
      <c r="F81" s="122"/>
      <c r="G81" s="123">
        <v>35000.0</v>
      </c>
      <c r="H81" s="123">
        <v>35000.0</v>
      </c>
      <c r="I81" s="122"/>
      <c r="J81" s="122"/>
      <c r="K81" s="122"/>
      <c r="L81" s="124">
        <f t="shared" si="20"/>
        <v>35000</v>
      </c>
      <c r="M81" s="122" t="s">
        <v>100</v>
      </c>
      <c r="N81" s="50">
        <f t="shared" si="5"/>
        <v>100</v>
      </c>
      <c r="O81" s="125"/>
      <c r="P81" s="125"/>
      <c r="Q81" s="125"/>
      <c r="R81" s="125"/>
      <c r="S81" s="125"/>
      <c r="T81" s="125"/>
      <c r="U81" s="125"/>
      <c r="V81" s="125"/>
      <c r="W81" s="125"/>
      <c r="X81" s="125"/>
      <c r="Y81" s="125"/>
      <c r="Z81" s="125"/>
      <c r="AA81" s="125"/>
      <c r="AB81" s="125"/>
      <c r="AC81" s="125"/>
      <c r="AD81" s="125"/>
    </row>
    <row r="82" ht="15.0" customHeight="1" outlineLevel="1">
      <c r="A82" s="119" t="s">
        <v>98</v>
      </c>
      <c r="B82" s="119" t="s">
        <v>177</v>
      </c>
      <c r="C82" s="126" t="s">
        <v>199</v>
      </c>
      <c r="D82" s="119" t="s">
        <v>178</v>
      </c>
      <c r="E82" s="121" t="s">
        <v>22</v>
      </c>
      <c r="F82" s="122"/>
      <c r="G82" s="123">
        <v>200000.0</v>
      </c>
      <c r="H82" s="123">
        <v>200000.0</v>
      </c>
      <c r="I82" s="122"/>
      <c r="J82" s="122"/>
      <c r="K82" s="122"/>
      <c r="L82" s="122">
        <v>130000.0</v>
      </c>
      <c r="M82" s="122" t="s">
        <v>121</v>
      </c>
      <c r="N82" s="50">
        <f t="shared" si="5"/>
        <v>65</v>
      </c>
      <c r="O82" s="125"/>
      <c r="P82" s="125"/>
      <c r="Q82" s="125"/>
      <c r="R82" s="125"/>
      <c r="S82" s="125"/>
      <c r="T82" s="125"/>
      <c r="U82" s="125"/>
      <c r="V82" s="125"/>
      <c r="W82" s="125"/>
      <c r="X82" s="125"/>
      <c r="Y82" s="125"/>
      <c r="Z82" s="125"/>
      <c r="AA82" s="125"/>
      <c r="AB82" s="125"/>
      <c r="AC82" s="125"/>
      <c r="AD82" s="125"/>
    </row>
    <row r="83" ht="15.0" customHeight="1" outlineLevel="1">
      <c r="A83" s="119" t="s">
        <v>98</v>
      </c>
      <c r="B83" s="119" t="s">
        <v>177</v>
      </c>
      <c r="C83" s="126" t="s">
        <v>200</v>
      </c>
      <c r="D83" s="119" t="s">
        <v>178</v>
      </c>
      <c r="E83" s="121" t="s">
        <v>22</v>
      </c>
      <c r="F83" s="122"/>
      <c r="G83" s="123">
        <v>30000.0</v>
      </c>
      <c r="H83" s="123">
        <v>30000.0</v>
      </c>
      <c r="I83" s="122"/>
      <c r="J83" s="122"/>
      <c r="K83" s="122"/>
      <c r="L83" s="124">
        <f>H83</f>
        <v>30000</v>
      </c>
      <c r="M83" s="122" t="s">
        <v>121</v>
      </c>
      <c r="N83" s="50">
        <f t="shared" si="5"/>
        <v>100</v>
      </c>
      <c r="O83" s="125"/>
      <c r="P83" s="125"/>
      <c r="Q83" s="125"/>
      <c r="R83" s="125"/>
      <c r="S83" s="125"/>
      <c r="T83" s="125"/>
      <c r="U83" s="125"/>
      <c r="V83" s="125"/>
      <c r="W83" s="125"/>
      <c r="X83" s="125"/>
      <c r="Y83" s="125"/>
      <c r="Z83" s="125"/>
      <c r="AA83" s="125"/>
      <c r="AB83" s="125"/>
      <c r="AC83" s="125"/>
      <c r="AD83" s="125"/>
    </row>
    <row r="84" ht="15.0" customHeight="1" outlineLevel="1">
      <c r="A84" s="119" t="s">
        <v>98</v>
      </c>
      <c r="B84" s="119" t="s">
        <v>177</v>
      </c>
      <c r="C84" s="126" t="s">
        <v>201</v>
      </c>
      <c r="D84" s="119" t="s">
        <v>178</v>
      </c>
      <c r="E84" s="121" t="s">
        <v>22</v>
      </c>
      <c r="F84" s="122"/>
      <c r="G84" s="123"/>
      <c r="H84" s="123"/>
      <c r="I84" s="122"/>
      <c r="J84" s="122"/>
      <c r="K84" s="122"/>
      <c r="L84" s="122">
        <v>150000.0</v>
      </c>
      <c r="M84" s="122" t="s">
        <v>121</v>
      </c>
      <c r="N84" s="50" t="str">
        <f t="shared" si="5"/>
        <v>#DIV/0!</v>
      </c>
      <c r="O84" s="125"/>
      <c r="P84" s="125"/>
      <c r="Q84" s="125"/>
      <c r="R84" s="125"/>
      <c r="S84" s="125"/>
      <c r="T84" s="125"/>
      <c r="U84" s="125"/>
      <c r="V84" s="125"/>
      <c r="W84" s="125"/>
      <c r="X84" s="125"/>
      <c r="Y84" s="125"/>
      <c r="Z84" s="125"/>
      <c r="AA84" s="125"/>
      <c r="AB84" s="125"/>
      <c r="AC84" s="125"/>
      <c r="AD84" s="125"/>
    </row>
    <row r="85" ht="15.0" customHeight="1" outlineLevel="1">
      <c r="A85" s="119" t="s">
        <v>98</v>
      </c>
      <c r="B85" s="119" t="s">
        <v>177</v>
      </c>
      <c r="C85" s="126" t="s">
        <v>202</v>
      </c>
      <c r="D85" s="119" t="s">
        <v>178</v>
      </c>
      <c r="E85" s="121" t="s">
        <v>22</v>
      </c>
      <c r="F85" s="122"/>
      <c r="G85" s="123"/>
      <c r="H85" s="123"/>
      <c r="I85" s="122"/>
      <c r="J85" s="122"/>
      <c r="K85" s="122"/>
      <c r="L85" s="122">
        <v>60000.0</v>
      </c>
      <c r="M85" s="122" t="s">
        <v>121</v>
      </c>
      <c r="N85" s="50" t="str">
        <f t="shared" si="5"/>
        <v>#DIV/0!</v>
      </c>
      <c r="O85" s="125"/>
      <c r="P85" s="125"/>
      <c r="Q85" s="125"/>
      <c r="R85" s="125"/>
      <c r="S85" s="125"/>
      <c r="T85" s="125"/>
      <c r="U85" s="125"/>
      <c r="V85" s="125"/>
      <c r="W85" s="125"/>
      <c r="X85" s="125"/>
      <c r="Y85" s="125"/>
      <c r="Z85" s="125"/>
      <c r="AA85" s="125"/>
      <c r="AB85" s="125"/>
      <c r="AC85" s="125"/>
      <c r="AD85" s="125"/>
    </row>
    <row r="86" ht="15.0" customHeight="1" outlineLevel="1">
      <c r="A86" s="119" t="s">
        <v>98</v>
      </c>
      <c r="B86" s="119" t="s">
        <v>177</v>
      </c>
      <c r="C86" s="126" t="s">
        <v>203</v>
      </c>
      <c r="D86" s="119" t="s">
        <v>204</v>
      </c>
      <c r="E86" s="121" t="s">
        <v>22</v>
      </c>
      <c r="F86" s="122"/>
      <c r="G86" s="123">
        <v>300000.0</v>
      </c>
      <c r="H86" s="123">
        <v>600000.0</v>
      </c>
      <c r="I86" s="122"/>
      <c r="J86" s="122"/>
      <c r="K86" s="122"/>
      <c r="L86" s="122">
        <v>130000.0</v>
      </c>
      <c r="M86" s="122" t="s">
        <v>121</v>
      </c>
      <c r="N86" s="50">
        <f t="shared" si="5"/>
        <v>21.66666667</v>
      </c>
      <c r="O86" s="125"/>
      <c r="P86" s="125"/>
      <c r="Q86" s="125"/>
      <c r="R86" s="125"/>
      <c r="S86" s="125"/>
      <c r="T86" s="125"/>
      <c r="U86" s="125"/>
      <c r="V86" s="125"/>
      <c r="W86" s="125"/>
      <c r="X86" s="125"/>
      <c r="Y86" s="125"/>
      <c r="Z86" s="125"/>
      <c r="AA86" s="125"/>
      <c r="AB86" s="125"/>
      <c r="AC86" s="125"/>
      <c r="AD86" s="125"/>
    </row>
    <row r="87" ht="15.0" customHeight="1" outlineLevel="1">
      <c r="A87" s="119" t="s">
        <v>98</v>
      </c>
      <c r="B87" s="119" t="s">
        <v>177</v>
      </c>
      <c r="C87" s="126" t="s">
        <v>205</v>
      </c>
      <c r="D87" s="119" t="s">
        <v>204</v>
      </c>
      <c r="E87" s="121" t="s">
        <v>22</v>
      </c>
      <c r="F87" s="122"/>
      <c r="G87" s="123">
        <v>27689.0</v>
      </c>
      <c r="H87" s="123">
        <v>40000.0</v>
      </c>
      <c r="I87" s="122"/>
      <c r="J87" s="122"/>
      <c r="K87" s="122"/>
      <c r="L87" s="124">
        <f>H87</f>
        <v>40000</v>
      </c>
      <c r="M87" s="122" t="s">
        <v>100</v>
      </c>
      <c r="N87" s="50">
        <f t="shared" si="5"/>
        <v>100</v>
      </c>
      <c r="O87" s="125"/>
      <c r="P87" s="125"/>
      <c r="Q87" s="125"/>
      <c r="R87" s="125"/>
      <c r="S87" s="125"/>
      <c r="T87" s="125"/>
      <c r="U87" s="125"/>
      <c r="V87" s="125"/>
      <c r="W87" s="125"/>
      <c r="X87" s="125"/>
      <c r="Y87" s="125"/>
      <c r="Z87" s="125"/>
      <c r="AA87" s="125"/>
      <c r="AB87" s="125"/>
      <c r="AC87" s="125"/>
      <c r="AD87" s="125"/>
    </row>
    <row r="88" ht="15.0" customHeight="1" outlineLevel="1">
      <c r="A88" s="119" t="s">
        <v>98</v>
      </c>
      <c r="B88" s="119" t="s">
        <v>177</v>
      </c>
      <c r="C88" s="126" t="s">
        <v>206</v>
      </c>
      <c r="D88" s="119" t="s">
        <v>204</v>
      </c>
      <c r="E88" s="121" t="s">
        <v>22</v>
      </c>
      <c r="F88" s="122"/>
      <c r="G88" s="123">
        <v>0.0</v>
      </c>
      <c r="H88" s="123">
        <v>200000.0</v>
      </c>
      <c r="I88" s="122"/>
      <c r="J88" s="122"/>
      <c r="K88" s="122"/>
      <c r="L88" s="122">
        <v>50000.0</v>
      </c>
      <c r="M88" s="122" t="s">
        <v>121</v>
      </c>
      <c r="N88" s="50">
        <f t="shared" si="5"/>
        <v>25</v>
      </c>
      <c r="O88" s="125"/>
      <c r="P88" s="125"/>
      <c r="Q88" s="125"/>
      <c r="R88" s="125"/>
      <c r="S88" s="125"/>
      <c r="T88" s="125"/>
      <c r="U88" s="125"/>
      <c r="V88" s="125"/>
      <c r="W88" s="125"/>
      <c r="X88" s="125"/>
      <c r="Y88" s="125"/>
      <c r="Z88" s="125"/>
      <c r="AA88" s="125"/>
      <c r="AB88" s="125"/>
      <c r="AC88" s="125"/>
      <c r="AD88" s="125"/>
    </row>
    <row r="89" ht="15.0" hidden="1" customHeight="1" outlineLevel="1">
      <c r="A89" s="119" t="s">
        <v>98</v>
      </c>
      <c r="B89" s="119" t="s">
        <v>177</v>
      </c>
      <c r="C89" s="126" t="s">
        <v>207</v>
      </c>
      <c r="D89" s="119" t="s">
        <v>208</v>
      </c>
      <c r="E89" s="121" t="s">
        <v>22</v>
      </c>
      <c r="F89" s="122"/>
      <c r="G89" s="123">
        <v>0.0</v>
      </c>
      <c r="H89" s="123">
        <f>14*7000</f>
        <v>98000</v>
      </c>
      <c r="I89" s="122"/>
      <c r="J89" s="122"/>
      <c r="K89" s="122"/>
      <c r="L89" s="122">
        <v>0.0</v>
      </c>
      <c r="M89" s="122" t="s">
        <v>100</v>
      </c>
      <c r="N89" s="50">
        <f t="shared" si="5"/>
        <v>0</v>
      </c>
      <c r="O89" s="125"/>
      <c r="P89" s="125"/>
      <c r="Q89" s="125"/>
      <c r="R89" s="125"/>
      <c r="S89" s="125"/>
      <c r="T89" s="125"/>
      <c r="U89" s="125"/>
      <c r="V89" s="125"/>
      <c r="W89" s="125"/>
      <c r="X89" s="125"/>
      <c r="Y89" s="125"/>
      <c r="Z89" s="125"/>
      <c r="AA89" s="125"/>
      <c r="AB89" s="125"/>
      <c r="AC89" s="125"/>
      <c r="AD89" s="125"/>
    </row>
    <row r="90" ht="15.0" hidden="1" customHeight="1" outlineLevel="1">
      <c r="A90" s="119" t="s">
        <v>98</v>
      </c>
      <c r="B90" s="119" t="s">
        <v>177</v>
      </c>
      <c r="C90" s="126" t="s">
        <v>209</v>
      </c>
      <c r="D90" s="119" t="s">
        <v>208</v>
      </c>
      <c r="E90" s="121" t="s">
        <v>22</v>
      </c>
      <c r="F90" s="122"/>
      <c r="G90" s="123">
        <v>0.0</v>
      </c>
      <c r="H90" s="123">
        <f>14*25000</f>
        <v>350000</v>
      </c>
      <c r="I90" s="122"/>
      <c r="J90" s="122"/>
      <c r="K90" s="122"/>
      <c r="L90" s="122">
        <v>0.0</v>
      </c>
      <c r="M90" s="122" t="s">
        <v>100</v>
      </c>
      <c r="N90" s="50">
        <f t="shared" si="5"/>
        <v>0</v>
      </c>
      <c r="O90" s="125"/>
      <c r="P90" s="125"/>
      <c r="Q90" s="125"/>
      <c r="R90" s="125"/>
      <c r="S90" s="125"/>
      <c r="T90" s="125"/>
      <c r="U90" s="125"/>
      <c r="V90" s="125"/>
      <c r="W90" s="125"/>
      <c r="X90" s="125"/>
      <c r="Y90" s="125"/>
      <c r="Z90" s="125"/>
      <c r="AA90" s="125"/>
      <c r="AB90" s="125"/>
      <c r="AC90" s="125"/>
      <c r="AD90" s="125"/>
    </row>
    <row r="91" ht="15.0" hidden="1" customHeight="1" outlineLevel="1">
      <c r="A91" s="119" t="s">
        <v>98</v>
      </c>
      <c r="B91" s="119" t="s">
        <v>177</v>
      </c>
      <c r="C91" s="126" t="s">
        <v>210</v>
      </c>
      <c r="D91" s="119" t="s">
        <v>208</v>
      </c>
      <c r="E91" s="121" t="s">
        <v>22</v>
      </c>
      <c r="F91" s="122"/>
      <c r="G91" s="123">
        <v>0.0</v>
      </c>
      <c r="H91" s="123">
        <f>14*30000</f>
        <v>420000</v>
      </c>
      <c r="I91" s="122"/>
      <c r="J91" s="122"/>
      <c r="K91" s="122"/>
      <c r="L91" s="122">
        <v>0.0</v>
      </c>
      <c r="M91" s="122" t="s">
        <v>100</v>
      </c>
      <c r="N91" s="50">
        <f t="shared" si="5"/>
        <v>0</v>
      </c>
      <c r="O91" s="125"/>
      <c r="P91" s="125"/>
      <c r="Q91" s="125"/>
      <c r="R91" s="125"/>
      <c r="S91" s="125"/>
      <c r="T91" s="125"/>
      <c r="U91" s="125"/>
      <c r="V91" s="125"/>
      <c r="W91" s="125"/>
      <c r="X91" s="125"/>
      <c r="Y91" s="125"/>
      <c r="Z91" s="125"/>
      <c r="AA91" s="125"/>
      <c r="AB91" s="125"/>
      <c r="AC91" s="125"/>
      <c r="AD91" s="125"/>
    </row>
    <row r="92" collapsed="1">
      <c r="A92" s="127" t="s">
        <v>91</v>
      </c>
      <c r="B92" s="128" t="s">
        <v>211</v>
      </c>
      <c r="C92" s="129"/>
      <c r="D92" s="128" t="s">
        <v>198</v>
      </c>
      <c r="E92" s="130" t="s">
        <v>16</v>
      </c>
      <c r="F92" s="131"/>
      <c r="G92" s="132">
        <f>60000*12+100000+20000</f>
        <v>840000</v>
      </c>
      <c r="H92" s="49">
        <f>sumifs(H102:H1120,A102:A1120,"Záměr",B102:B1120,B92)</f>
        <v>0</v>
      </c>
      <c r="I92" s="131">
        <f t="shared" ref="I92:K92" si="21">G92</f>
        <v>840000</v>
      </c>
      <c r="J92" s="131">
        <f t="shared" si="21"/>
        <v>0</v>
      </c>
      <c r="K92" s="131">
        <f t="shared" si="21"/>
        <v>840000</v>
      </c>
      <c r="L92" s="131">
        <f>sum(L93:L101)</f>
        <v>1875120</v>
      </c>
      <c r="M92" s="133"/>
      <c r="N92" s="50" t="str">
        <f t="shared" si="5"/>
        <v>#DIV/0!</v>
      </c>
      <c r="O92" s="129"/>
      <c r="P92" s="129"/>
      <c r="Q92" s="129"/>
      <c r="R92" s="129"/>
      <c r="S92" s="129"/>
      <c r="T92" s="129"/>
      <c r="U92" s="129"/>
      <c r="V92" s="129"/>
      <c r="W92" s="129"/>
      <c r="X92" s="129"/>
      <c r="Y92" s="129"/>
      <c r="Z92" s="129"/>
      <c r="AA92" s="129"/>
      <c r="AB92" s="129"/>
      <c r="AC92" s="129"/>
      <c r="AD92" s="129"/>
    </row>
    <row r="93" outlineLevel="1">
      <c r="A93" s="77" t="s">
        <v>98</v>
      </c>
      <c r="B93" s="77" t="s">
        <v>212</v>
      </c>
      <c r="C93" s="77" t="s">
        <v>213</v>
      </c>
      <c r="D93" s="77" t="s">
        <v>135</v>
      </c>
      <c r="E93" s="134" t="s">
        <v>16</v>
      </c>
      <c r="F93" s="135"/>
      <c r="G93" s="136">
        <f>12*32000</f>
        <v>384000</v>
      </c>
      <c r="H93" s="136">
        <f>12*36000*$I$1</f>
        <v>457920</v>
      </c>
      <c r="I93" s="136"/>
      <c r="J93" s="136"/>
      <c r="K93" s="136"/>
      <c r="L93" s="137">
        <f t="shared" ref="L93:L95" si="22">H93</f>
        <v>457920</v>
      </c>
      <c r="M93" s="135" t="s">
        <v>100</v>
      </c>
      <c r="N93" s="50">
        <f t="shared" si="5"/>
        <v>100</v>
      </c>
      <c r="O93" s="79"/>
      <c r="P93" s="79"/>
      <c r="Q93" s="79"/>
      <c r="R93" s="79"/>
      <c r="S93" s="79"/>
      <c r="T93" s="79"/>
      <c r="U93" s="79"/>
      <c r="V93" s="79"/>
      <c r="W93" s="79"/>
      <c r="X93" s="79"/>
      <c r="Y93" s="79"/>
      <c r="Z93" s="79"/>
      <c r="AA93" s="79"/>
      <c r="AB93" s="79"/>
      <c r="AC93" s="79"/>
      <c r="AD93" s="79"/>
    </row>
    <row r="94" outlineLevel="1">
      <c r="A94" s="77" t="s">
        <v>98</v>
      </c>
      <c r="B94" s="77" t="s">
        <v>214</v>
      </c>
      <c r="C94" s="77" t="s">
        <v>215</v>
      </c>
      <c r="D94" s="77" t="s">
        <v>135</v>
      </c>
      <c r="E94" s="134" t="s">
        <v>16</v>
      </c>
      <c r="F94" s="135"/>
      <c r="G94" s="136">
        <f>12*35000</f>
        <v>420000</v>
      </c>
      <c r="H94" s="136">
        <f>12*35000*$I$1</f>
        <v>445200</v>
      </c>
      <c r="I94" s="136"/>
      <c r="J94" s="136"/>
      <c r="K94" s="136"/>
      <c r="L94" s="137">
        <f t="shared" si="22"/>
        <v>445200</v>
      </c>
      <c r="M94" s="135" t="s">
        <v>100</v>
      </c>
      <c r="N94" s="50">
        <f t="shared" si="5"/>
        <v>100</v>
      </c>
      <c r="O94" s="79"/>
      <c r="P94" s="79"/>
      <c r="Q94" s="79"/>
      <c r="R94" s="79"/>
      <c r="S94" s="79"/>
      <c r="T94" s="79"/>
      <c r="U94" s="79"/>
      <c r="V94" s="79"/>
      <c r="W94" s="79"/>
      <c r="X94" s="79"/>
      <c r="Y94" s="79"/>
      <c r="Z94" s="79"/>
      <c r="AA94" s="79"/>
      <c r="AB94" s="79"/>
      <c r="AC94" s="79"/>
      <c r="AD94" s="79"/>
    </row>
    <row r="95" outlineLevel="1">
      <c r="A95" s="85" t="s">
        <v>98</v>
      </c>
      <c r="B95" s="138" t="s">
        <v>216</v>
      </c>
      <c r="C95" s="138" t="s">
        <v>217</v>
      </c>
      <c r="D95" s="85" t="s">
        <v>135</v>
      </c>
      <c r="E95" s="139" t="s">
        <v>16</v>
      </c>
      <c r="F95" s="139"/>
      <c r="G95" s="140">
        <v>0.0</v>
      </c>
      <c r="H95" s="141">
        <f>12*36000</f>
        <v>432000</v>
      </c>
      <c r="I95" s="141"/>
      <c r="J95" s="141"/>
      <c r="K95" s="141"/>
      <c r="L95" s="142">
        <f t="shared" si="22"/>
        <v>432000</v>
      </c>
      <c r="M95" s="139" t="s">
        <v>100</v>
      </c>
      <c r="N95" s="50">
        <f t="shared" si="5"/>
        <v>100</v>
      </c>
      <c r="O95" s="143"/>
      <c r="P95" s="143"/>
      <c r="Q95" s="143"/>
      <c r="R95" s="143"/>
      <c r="S95" s="143"/>
      <c r="T95" s="143"/>
      <c r="U95" s="143"/>
      <c r="V95" s="143"/>
      <c r="W95" s="143"/>
      <c r="X95" s="143"/>
      <c r="Y95" s="143"/>
      <c r="Z95" s="143"/>
      <c r="AA95" s="143"/>
      <c r="AB95" s="143"/>
      <c r="AC95" s="143"/>
      <c r="AD95" s="143"/>
    </row>
    <row r="96" outlineLevel="1">
      <c r="A96" s="77" t="s">
        <v>98</v>
      </c>
      <c r="B96" s="77" t="s">
        <v>218</v>
      </c>
      <c r="C96" s="77" t="s">
        <v>219</v>
      </c>
      <c r="D96" s="77" t="s">
        <v>135</v>
      </c>
      <c r="E96" s="134" t="s">
        <v>16</v>
      </c>
      <c r="F96" s="135"/>
      <c r="G96" s="136">
        <v>0.0</v>
      </c>
      <c r="H96" s="136">
        <f>12*10000</f>
        <v>120000</v>
      </c>
      <c r="I96" s="136"/>
      <c r="J96" s="136"/>
      <c r="K96" s="136"/>
      <c r="L96" s="135">
        <v>70000.0</v>
      </c>
      <c r="M96" s="135" t="s">
        <v>121</v>
      </c>
      <c r="N96" s="50">
        <f t="shared" si="5"/>
        <v>58.33333333</v>
      </c>
      <c r="O96" s="79"/>
      <c r="P96" s="79"/>
      <c r="Q96" s="79"/>
      <c r="R96" s="79"/>
      <c r="S96" s="79"/>
      <c r="T96" s="79"/>
      <c r="U96" s="79"/>
      <c r="V96" s="79"/>
      <c r="W96" s="79"/>
      <c r="X96" s="79"/>
      <c r="Y96" s="79"/>
      <c r="Z96" s="79"/>
      <c r="AA96" s="79"/>
      <c r="AB96" s="79"/>
      <c r="AC96" s="79"/>
      <c r="AD96" s="79"/>
    </row>
    <row r="97" outlineLevel="1">
      <c r="A97" s="77" t="s">
        <v>98</v>
      </c>
      <c r="B97" s="77" t="s">
        <v>220</v>
      </c>
      <c r="C97" s="79"/>
      <c r="D97" s="77" t="s">
        <v>198</v>
      </c>
      <c r="E97" s="134" t="s">
        <v>16</v>
      </c>
      <c r="F97" s="135"/>
      <c r="G97" s="136">
        <v>160000.0</v>
      </c>
      <c r="H97" s="136">
        <v>60000.0</v>
      </c>
      <c r="I97" s="136"/>
      <c r="J97" s="136"/>
      <c r="K97" s="136"/>
      <c r="L97" s="137">
        <f>H97</f>
        <v>60000</v>
      </c>
      <c r="M97" s="135" t="s">
        <v>100</v>
      </c>
      <c r="N97" s="50">
        <f t="shared" si="5"/>
        <v>100</v>
      </c>
      <c r="O97" s="79"/>
      <c r="P97" s="79"/>
      <c r="Q97" s="79"/>
      <c r="R97" s="79"/>
      <c r="S97" s="79"/>
      <c r="T97" s="79"/>
      <c r="U97" s="79"/>
      <c r="V97" s="79"/>
      <c r="W97" s="79"/>
      <c r="X97" s="79"/>
      <c r="Y97" s="79"/>
      <c r="Z97" s="79"/>
      <c r="AA97" s="79"/>
      <c r="AB97" s="79"/>
      <c r="AC97" s="79"/>
      <c r="AD97" s="79"/>
    </row>
    <row r="98" outlineLevel="1">
      <c r="A98" s="85" t="s">
        <v>98</v>
      </c>
      <c r="B98" s="138" t="s">
        <v>221</v>
      </c>
      <c r="C98" s="138" t="s">
        <v>222</v>
      </c>
      <c r="D98" s="85" t="s">
        <v>198</v>
      </c>
      <c r="E98" s="139" t="s">
        <v>16</v>
      </c>
      <c r="F98" s="139"/>
      <c r="G98" s="140">
        <v>0.0</v>
      </c>
      <c r="H98" s="140">
        <v>450000.0</v>
      </c>
      <c r="I98" s="141"/>
      <c r="J98" s="141"/>
      <c r="K98" s="141"/>
      <c r="L98" s="144">
        <v>300000.0</v>
      </c>
      <c r="M98" s="139" t="s">
        <v>100</v>
      </c>
      <c r="N98" s="50">
        <f t="shared" si="5"/>
        <v>66.66666667</v>
      </c>
      <c r="O98" s="143"/>
      <c r="P98" s="143"/>
      <c r="Q98" s="143"/>
      <c r="R98" s="143"/>
      <c r="S98" s="143"/>
      <c r="T98" s="143"/>
      <c r="U98" s="143"/>
      <c r="V98" s="143"/>
      <c r="W98" s="143"/>
      <c r="X98" s="143"/>
      <c r="Y98" s="143"/>
      <c r="Z98" s="143"/>
      <c r="AA98" s="143"/>
      <c r="AB98" s="143"/>
      <c r="AC98" s="143"/>
      <c r="AD98" s="143"/>
    </row>
    <row r="99" outlineLevel="1">
      <c r="A99" s="77" t="s">
        <v>98</v>
      </c>
      <c r="B99" s="77" t="s">
        <v>223</v>
      </c>
      <c r="C99" s="79"/>
      <c r="D99" s="77" t="s">
        <v>198</v>
      </c>
      <c r="E99" s="134" t="s">
        <v>16</v>
      </c>
      <c r="F99" s="135"/>
      <c r="G99" s="136">
        <f>12*3*1500+10000</f>
        <v>64000</v>
      </c>
      <c r="H99" s="136">
        <f>12*5*1500+10000</f>
        <v>100000</v>
      </c>
      <c r="I99" s="136"/>
      <c r="J99" s="136"/>
      <c r="K99" s="136"/>
      <c r="L99" s="135">
        <v>50000.0</v>
      </c>
      <c r="M99" s="135" t="s">
        <v>121</v>
      </c>
      <c r="N99" s="50">
        <f t="shared" si="5"/>
        <v>50</v>
      </c>
      <c r="O99" s="79"/>
      <c r="P99" s="79"/>
      <c r="Q99" s="79"/>
      <c r="R99" s="79"/>
      <c r="S99" s="79"/>
      <c r="T99" s="79"/>
      <c r="U99" s="79"/>
      <c r="V99" s="79"/>
      <c r="W99" s="79"/>
      <c r="X99" s="79"/>
      <c r="Y99" s="79"/>
      <c r="Z99" s="79"/>
      <c r="AA99" s="79"/>
      <c r="AB99" s="79"/>
      <c r="AC99" s="79"/>
      <c r="AD99" s="79"/>
    </row>
    <row r="100" outlineLevel="1">
      <c r="A100" s="77" t="s">
        <v>98</v>
      </c>
      <c r="B100" s="77" t="s">
        <v>224</v>
      </c>
      <c r="C100" s="77" t="s">
        <v>225</v>
      </c>
      <c r="D100" s="77" t="s">
        <v>198</v>
      </c>
      <c r="E100" s="134" t="s">
        <v>16</v>
      </c>
      <c r="F100" s="135"/>
      <c r="G100" s="136">
        <v>0.0</v>
      </c>
      <c r="H100" s="136">
        <v>50000.0</v>
      </c>
      <c r="I100" s="136"/>
      <c r="J100" s="136"/>
      <c r="K100" s="136"/>
      <c r="L100" s="135">
        <v>30000.0</v>
      </c>
      <c r="M100" s="135" t="s">
        <v>100</v>
      </c>
      <c r="N100" s="50">
        <f t="shared" si="5"/>
        <v>60</v>
      </c>
      <c r="O100" s="79"/>
      <c r="P100" s="79"/>
      <c r="Q100" s="79"/>
      <c r="R100" s="79"/>
      <c r="S100" s="79"/>
      <c r="T100" s="79"/>
      <c r="U100" s="79"/>
      <c r="V100" s="79"/>
      <c r="W100" s="79"/>
      <c r="X100" s="79"/>
      <c r="Y100" s="79"/>
      <c r="Z100" s="79"/>
      <c r="AA100" s="79"/>
      <c r="AB100" s="79"/>
      <c r="AC100" s="79"/>
      <c r="AD100" s="79"/>
    </row>
    <row r="101" outlineLevel="1">
      <c r="A101" s="77" t="s">
        <v>98</v>
      </c>
      <c r="B101" s="77" t="s">
        <v>226</v>
      </c>
      <c r="C101" s="79"/>
      <c r="D101" s="77" t="s">
        <v>198</v>
      </c>
      <c r="E101" s="134" t="s">
        <v>16</v>
      </c>
      <c r="F101" s="135"/>
      <c r="G101" s="136"/>
      <c r="H101" s="136">
        <v>30000.0</v>
      </c>
      <c r="I101" s="136"/>
      <c r="J101" s="136"/>
      <c r="K101" s="136"/>
      <c r="L101" s="137">
        <f>H101</f>
        <v>30000</v>
      </c>
      <c r="M101" s="135" t="s">
        <v>100</v>
      </c>
      <c r="N101" s="50">
        <f t="shared" si="5"/>
        <v>100</v>
      </c>
      <c r="O101" s="79"/>
      <c r="P101" s="79"/>
      <c r="Q101" s="79"/>
      <c r="R101" s="79"/>
      <c r="S101" s="79"/>
      <c r="T101" s="79"/>
      <c r="U101" s="79"/>
      <c r="V101" s="79"/>
      <c r="W101" s="79"/>
      <c r="X101" s="79"/>
      <c r="Y101" s="79"/>
      <c r="Z101" s="79"/>
      <c r="AA101" s="79"/>
      <c r="AB101" s="79"/>
      <c r="AC101" s="79"/>
      <c r="AD101" s="79"/>
    </row>
    <row r="102" collapsed="1">
      <c r="A102" s="127" t="s">
        <v>91</v>
      </c>
      <c r="B102" s="127" t="s">
        <v>227</v>
      </c>
      <c r="C102" s="145"/>
      <c r="D102" s="127" t="s">
        <v>228</v>
      </c>
      <c r="E102" s="146" t="s">
        <v>20</v>
      </c>
      <c r="F102" s="147"/>
      <c r="G102" s="148">
        <f>420000+450000</f>
        <v>870000</v>
      </c>
      <c r="H102" s="148">
        <f t="shared" ref="H102:L102" si="23">SUM(H103:H105)</f>
        <v>617000</v>
      </c>
      <c r="I102" s="148">
        <f t="shared" si="23"/>
        <v>617000</v>
      </c>
      <c r="J102" s="148">
        <f t="shared" si="23"/>
        <v>27500</v>
      </c>
      <c r="K102" s="148">
        <f t="shared" si="23"/>
        <v>27500</v>
      </c>
      <c r="L102" s="148">
        <f t="shared" si="23"/>
        <v>417000</v>
      </c>
      <c r="M102" s="149"/>
      <c r="N102" s="50">
        <f t="shared" si="5"/>
        <v>67.58508914</v>
      </c>
      <c r="O102" s="145"/>
      <c r="P102" s="145"/>
      <c r="Q102" s="145"/>
      <c r="R102" s="145"/>
      <c r="S102" s="145"/>
      <c r="T102" s="145"/>
      <c r="U102" s="145"/>
      <c r="V102" s="145"/>
      <c r="W102" s="145"/>
      <c r="X102" s="145"/>
      <c r="Y102" s="145"/>
      <c r="Z102" s="145"/>
      <c r="AA102" s="145"/>
      <c r="AB102" s="145"/>
      <c r="AC102" s="145"/>
      <c r="AD102" s="145"/>
    </row>
    <row r="103" outlineLevel="1">
      <c r="A103" s="127" t="s">
        <v>98</v>
      </c>
      <c r="B103" s="127" t="s">
        <v>229</v>
      </c>
      <c r="C103" s="145"/>
      <c r="D103" s="127" t="s">
        <v>230</v>
      </c>
      <c r="E103" s="146" t="s">
        <v>20</v>
      </c>
      <c r="F103" s="147"/>
      <c r="G103" s="150">
        <f>16500+11000+200000</f>
        <v>227500</v>
      </c>
      <c r="H103" s="150">
        <v>75000.0</v>
      </c>
      <c r="I103" s="150">
        <v>75000.0</v>
      </c>
      <c r="J103" s="148">
        <f t="shared" ref="J103:K103" si="24">16500+11000</f>
        <v>27500</v>
      </c>
      <c r="K103" s="148">
        <f t="shared" si="24"/>
        <v>27500</v>
      </c>
      <c r="L103" s="149">
        <f t="shared" ref="L103:L104" si="25">H103</f>
        <v>75000</v>
      </c>
      <c r="M103" s="147" t="s">
        <v>100</v>
      </c>
      <c r="N103" s="50">
        <f t="shared" si="5"/>
        <v>100</v>
      </c>
      <c r="O103" s="145"/>
      <c r="P103" s="145"/>
      <c r="Q103" s="145"/>
      <c r="R103" s="145"/>
      <c r="S103" s="145"/>
      <c r="T103" s="145"/>
      <c r="U103" s="145"/>
      <c r="V103" s="145"/>
      <c r="W103" s="145"/>
      <c r="X103" s="145"/>
      <c r="Y103" s="145"/>
      <c r="Z103" s="145"/>
      <c r="AA103" s="145"/>
      <c r="AB103" s="145"/>
      <c r="AC103" s="145"/>
      <c r="AD103" s="145"/>
    </row>
    <row r="104" outlineLevel="1">
      <c r="A104" s="127" t="s">
        <v>98</v>
      </c>
      <c r="B104" s="127" t="s">
        <v>231</v>
      </c>
      <c r="C104" s="145"/>
      <c r="D104" s="127" t="s">
        <v>135</v>
      </c>
      <c r="E104" s="146" t="s">
        <v>20</v>
      </c>
      <c r="F104" s="147"/>
      <c r="G104" s="150">
        <v>203000.0</v>
      </c>
      <c r="H104" s="150">
        <v>192000.0</v>
      </c>
      <c r="I104" s="150">
        <v>192000.0</v>
      </c>
      <c r="J104" s="148"/>
      <c r="K104" s="148"/>
      <c r="L104" s="149">
        <f t="shared" si="25"/>
        <v>192000</v>
      </c>
      <c r="M104" s="147" t="s">
        <v>100</v>
      </c>
      <c r="N104" s="50">
        <f t="shared" si="5"/>
        <v>100</v>
      </c>
      <c r="O104" s="145"/>
      <c r="P104" s="145"/>
      <c r="Q104" s="145"/>
      <c r="R104" s="145"/>
      <c r="S104" s="145"/>
      <c r="T104" s="145"/>
      <c r="U104" s="145"/>
      <c r="V104" s="145"/>
      <c r="W104" s="145"/>
      <c r="X104" s="145"/>
      <c r="Y104" s="145"/>
      <c r="Z104" s="145"/>
      <c r="AA104" s="145"/>
      <c r="AB104" s="145"/>
      <c r="AC104" s="145"/>
      <c r="AD104" s="145"/>
    </row>
    <row r="105" outlineLevel="1">
      <c r="A105" s="127" t="s">
        <v>98</v>
      </c>
      <c r="B105" s="127" t="s">
        <v>232</v>
      </c>
      <c r="C105" s="145"/>
      <c r="D105" s="127" t="s">
        <v>228</v>
      </c>
      <c r="E105" s="146" t="s">
        <v>20</v>
      </c>
      <c r="F105" s="147"/>
      <c r="G105" s="150">
        <v>288000.0</v>
      </c>
      <c r="H105" s="150">
        <v>350000.0</v>
      </c>
      <c r="I105" s="150">
        <v>350000.0</v>
      </c>
      <c r="J105" s="148"/>
      <c r="K105" s="148"/>
      <c r="L105" s="147">
        <v>150000.0</v>
      </c>
      <c r="M105" s="147" t="s">
        <v>121</v>
      </c>
      <c r="N105" s="50">
        <f t="shared" si="5"/>
        <v>42.85714286</v>
      </c>
      <c r="O105" s="145"/>
      <c r="P105" s="145"/>
      <c r="Q105" s="145"/>
      <c r="R105" s="145"/>
      <c r="S105" s="145"/>
      <c r="T105" s="145"/>
      <c r="U105" s="145"/>
      <c r="V105" s="145"/>
      <c r="W105" s="145"/>
      <c r="X105" s="145"/>
      <c r="Y105" s="145"/>
      <c r="Z105" s="145"/>
      <c r="AA105" s="145"/>
      <c r="AB105" s="145"/>
      <c r="AC105" s="145"/>
      <c r="AD105" s="145"/>
    </row>
    <row r="106">
      <c r="A106" s="151" t="s">
        <v>91</v>
      </c>
      <c r="B106" s="151" t="s">
        <v>233</v>
      </c>
      <c r="C106" s="152"/>
      <c r="D106" s="151" t="s">
        <v>234</v>
      </c>
      <c r="E106" s="153" t="s">
        <v>6</v>
      </c>
      <c r="F106" s="154">
        <v>40000.0</v>
      </c>
      <c r="G106" s="155">
        <f>30000+80000+10000*12</f>
        <v>230000</v>
      </c>
      <c r="H106" s="148">
        <f t="shared" ref="H106:L106" si="26">SUM(H107:H109)</f>
        <v>230000</v>
      </c>
      <c r="I106" s="148">
        <f t="shared" si="26"/>
        <v>230000</v>
      </c>
      <c r="J106" s="148">
        <f t="shared" si="26"/>
        <v>0</v>
      </c>
      <c r="K106" s="148">
        <f t="shared" si="26"/>
        <v>0</v>
      </c>
      <c r="L106" s="148">
        <f t="shared" si="26"/>
        <v>230000</v>
      </c>
      <c r="M106" s="49"/>
      <c r="N106" s="50">
        <f t="shared" si="5"/>
        <v>100</v>
      </c>
    </row>
    <row r="107">
      <c r="A107" s="91" t="s">
        <v>98</v>
      </c>
      <c r="B107" s="91" t="s">
        <v>235</v>
      </c>
      <c r="C107" s="92"/>
      <c r="D107" s="91" t="s">
        <v>228</v>
      </c>
      <c r="E107" s="156" t="s">
        <v>6</v>
      </c>
      <c r="F107" s="157"/>
      <c r="G107" s="158"/>
      <c r="H107" s="158">
        <v>80000.0</v>
      </c>
      <c r="I107" s="158">
        <f t="shared" ref="I107:I109" si="27">H107</f>
        <v>80000</v>
      </c>
      <c r="J107" s="56"/>
      <c r="K107" s="56"/>
      <c r="L107" s="49">
        <f t="shared" ref="L107:L110" si="28">I107</f>
        <v>80000</v>
      </c>
      <c r="M107" s="55" t="s">
        <v>100</v>
      </c>
      <c r="N107" s="50">
        <f t="shared" si="5"/>
        <v>100</v>
      </c>
    </row>
    <row r="108">
      <c r="A108" s="91" t="s">
        <v>98</v>
      </c>
      <c r="B108" s="91" t="s">
        <v>236</v>
      </c>
      <c r="C108" s="92"/>
      <c r="D108" s="91" t="s">
        <v>228</v>
      </c>
      <c r="E108" s="156" t="s">
        <v>6</v>
      </c>
      <c r="F108" s="157"/>
      <c r="G108" s="158"/>
      <c r="H108" s="158">
        <v>120000.0</v>
      </c>
      <c r="I108" s="158">
        <f t="shared" si="27"/>
        <v>120000</v>
      </c>
      <c r="J108" s="56"/>
      <c r="K108" s="56"/>
      <c r="L108" s="49">
        <f t="shared" si="28"/>
        <v>120000</v>
      </c>
      <c r="M108" s="55" t="s">
        <v>100</v>
      </c>
      <c r="N108" s="50">
        <f t="shared" si="5"/>
        <v>100</v>
      </c>
    </row>
    <row r="109">
      <c r="A109" s="91" t="s">
        <v>98</v>
      </c>
      <c r="B109" s="91" t="s">
        <v>237</v>
      </c>
      <c r="C109" s="92"/>
      <c r="D109" s="91" t="s">
        <v>228</v>
      </c>
      <c r="E109" s="156" t="s">
        <v>6</v>
      </c>
      <c r="F109" s="157"/>
      <c r="G109" s="158"/>
      <c r="H109" s="158">
        <v>30000.0</v>
      </c>
      <c r="I109" s="158">
        <f t="shared" si="27"/>
        <v>30000</v>
      </c>
      <c r="J109" s="56"/>
      <c r="K109" s="56"/>
      <c r="L109" s="49">
        <f t="shared" si="28"/>
        <v>30000</v>
      </c>
      <c r="M109" s="55" t="s">
        <v>100</v>
      </c>
      <c r="N109" s="50">
        <f t="shared" si="5"/>
        <v>100</v>
      </c>
    </row>
    <row r="110">
      <c r="A110" s="151" t="s">
        <v>91</v>
      </c>
      <c r="B110" s="151" t="s">
        <v>238</v>
      </c>
      <c r="C110" s="152"/>
      <c r="D110" s="151" t="s">
        <v>239</v>
      </c>
      <c r="E110" s="153" t="s">
        <v>31</v>
      </c>
      <c r="F110" s="154">
        <v>5000.0</v>
      </c>
      <c r="G110" s="159">
        <v>30000.0</v>
      </c>
      <c r="H110" s="159"/>
      <c r="I110" s="159">
        <f t="shared" ref="I110:I111" si="30">G110</f>
        <v>30000</v>
      </c>
      <c r="J110" s="56">
        <f t="shared" ref="J110:K110" si="29">I110</f>
        <v>30000</v>
      </c>
      <c r="K110" s="56">
        <f t="shared" si="29"/>
        <v>30000</v>
      </c>
      <c r="L110" s="49">
        <f t="shared" si="28"/>
        <v>30000</v>
      </c>
      <c r="M110" s="55" t="s">
        <v>100</v>
      </c>
      <c r="N110" s="50" t="str">
        <f t="shared" si="5"/>
        <v>#DIV/0!</v>
      </c>
    </row>
    <row r="111">
      <c r="A111" s="151" t="s">
        <v>91</v>
      </c>
      <c r="B111" s="151" t="s">
        <v>240</v>
      </c>
      <c r="C111" s="152"/>
      <c r="D111" s="151" t="s">
        <v>241</v>
      </c>
      <c r="E111" s="153" t="s">
        <v>29</v>
      </c>
      <c r="F111" s="154">
        <v>5000.0</v>
      </c>
      <c r="G111" s="159">
        <v>20000.0</v>
      </c>
      <c r="H111" s="159">
        <f>SUM(H112:H114)</f>
        <v>17508</v>
      </c>
      <c r="I111" s="159">
        <f t="shared" si="30"/>
        <v>20000</v>
      </c>
      <c r="J111" s="56">
        <f t="shared" ref="J111:K111" si="31">I111</f>
        <v>20000</v>
      </c>
      <c r="K111" s="56">
        <f t="shared" si="31"/>
        <v>20000</v>
      </c>
      <c r="L111" s="49">
        <f t="shared" ref="L111:L114" si="32">H111</f>
        <v>17508</v>
      </c>
      <c r="M111" s="55" t="s">
        <v>100</v>
      </c>
      <c r="N111" s="50">
        <f t="shared" si="5"/>
        <v>100</v>
      </c>
    </row>
    <row r="112">
      <c r="A112" s="151" t="s">
        <v>98</v>
      </c>
      <c r="B112" s="151" t="s">
        <v>242</v>
      </c>
      <c r="C112" s="151" t="s">
        <v>243</v>
      </c>
      <c r="D112" s="151" t="s">
        <v>241</v>
      </c>
      <c r="E112" s="153" t="s">
        <v>29</v>
      </c>
      <c r="F112" s="154"/>
      <c r="G112" s="159"/>
      <c r="H112" s="159">
        <v>5000.0</v>
      </c>
      <c r="I112" s="159"/>
      <c r="J112" s="56"/>
      <c r="K112" s="56"/>
      <c r="L112" s="49">
        <f t="shared" si="32"/>
        <v>5000</v>
      </c>
      <c r="M112" s="55" t="s">
        <v>100</v>
      </c>
      <c r="N112" s="50">
        <f t="shared" si="5"/>
        <v>100</v>
      </c>
    </row>
    <row r="113">
      <c r="A113" s="151" t="s">
        <v>98</v>
      </c>
      <c r="B113" s="151" t="s">
        <v>242</v>
      </c>
      <c r="C113" s="151" t="s">
        <v>244</v>
      </c>
      <c r="D113" s="151" t="s">
        <v>241</v>
      </c>
      <c r="E113" s="153" t="s">
        <v>29</v>
      </c>
      <c r="F113" s="154"/>
      <c r="G113" s="159"/>
      <c r="H113" s="159">
        <v>2508.0</v>
      </c>
      <c r="I113" s="159"/>
      <c r="J113" s="56"/>
      <c r="K113" s="56"/>
      <c r="L113" s="49">
        <f t="shared" si="32"/>
        <v>2508</v>
      </c>
      <c r="M113" s="55" t="s">
        <v>100</v>
      </c>
      <c r="N113" s="50">
        <f t="shared" si="5"/>
        <v>100</v>
      </c>
    </row>
    <row r="114">
      <c r="A114" s="151" t="s">
        <v>98</v>
      </c>
      <c r="B114" s="151" t="s">
        <v>242</v>
      </c>
      <c r="C114" s="151" t="s">
        <v>245</v>
      </c>
      <c r="D114" s="151" t="s">
        <v>241</v>
      </c>
      <c r="E114" s="153" t="s">
        <v>29</v>
      </c>
      <c r="F114" s="154"/>
      <c r="G114" s="159"/>
      <c r="H114" s="159">
        <v>10000.0</v>
      </c>
      <c r="I114" s="159"/>
      <c r="J114" s="56"/>
      <c r="K114" s="56"/>
      <c r="L114" s="49">
        <f t="shared" si="32"/>
        <v>10000</v>
      </c>
      <c r="M114" s="55" t="s">
        <v>100</v>
      </c>
      <c r="N114" s="50">
        <f t="shared" si="5"/>
        <v>100</v>
      </c>
    </row>
    <row r="115">
      <c r="A115" s="151" t="s">
        <v>91</v>
      </c>
      <c r="B115" s="151" t="s">
        <v>246</v>
      </c>
      <c r="C115" s="152"/>
      <c r="D115" s="151" t="s">
        <v>247</v>
      </c>
      <c r="E115" s="153" t="s">
        <v>25</v>
      </c>
      <c r="F115" s="154"/>
      <c r="G115" s="159"/>
      <c r="H115" s="159"/>
      <c r="I115" s="154"/>
      <c r="J115" s="49"/>
      <c r="K115" s="49"/>
      <c r="L115" s="49">
        <f>sum(L116:L119)</f>
        <v>1250000</v>
      </c>
      <c r="M115" s="55" t="s">
        <v>100</v>
      </c>
      <c r="N115" s="50" t="str">
        <f t="shared" si="5"/>
        <v>#DIV/0!</v>
      </c>
    </row>
    <row r="116">
      <c r="A116" s="151" t="s">
        <v>98</v>
      </c>
      <c r="B116" s="151" t="s">
        <v>248</v>
      </c>
      <c r="C116" s="151" t="s">
        <v>249</v>
      </c>
      <c r="D116" s="151" t="s">
        <v>247</v>
      </c>
      <c r="E116" s="153" t="s">
        <v>25</v>
      </c>
      <c r="F116" s="154"/>
      <c r="G116" s="159"/>
      <c r="H116" s="159">
        <v>350000.0</v>
      </c>
      <c r="I116" s="154"/>
      <c r="J116" s="49"/>
      <c r="K116" s="49"/>
      <c r="L116" s="55">
        <v>350000.0</v>
      </c>
      <c r="M116" s="55" t="s">
        <v>100</v>
      </c>
      <c r="N116" s="50">
        <f t="shared" si="5"/>
        <v>100</v>
      </c>
    </row>
    <row r="117">
      <c r="A117" s="151" t="s">
        <v>98</v>
      </c>
      <c r="B117" s="151" t="s">
        <v>250</v>
      </c>
      <c r="C117" s="151" t="s">
        <v>251</v>
      </c>
      <c r="D117" s="151" t="s">
        <v>247</v>
      </c>
      <c r="E117" s="153" t="s">
        <v>25</v>
      </c>
      <c r="F117" s="154"/>
      <c r="G117" s="159"/>
      <c r="H117" s="159"/>
      <c r="I117" s="154"/>
      <c r="J117" s="49"/>
      <c r="K117" s="49"/>
      <c r="L117" s="55">
        <v>420000.0</v>
      </c>
      <c r="M117" s="55" t="s">
        <v>100</v>
      </c>
      <c r="N117" s="50" t="str">
        <f t="shared" si="5"/>
        <v>#DIV/0!</v>
      </c>
    </row>
    <row r="118">
      <c r="A118" s="151" t="s">
        <v>98</v>
      </c>
      <c r="B118" s="151" t="s">
        <v>252</v>
      </c>
      <c r="C118" s="151" t="s">
        <v>253</v>
      </c>
      <c r="D118" s="151" t="s">
        <v>142</v>
      </c>
      <c r="E118" s="153" t="s">
        <v>25</v>
      </c>
      <c r="F118" s="154"/>
      <c r="G118" s="159"/>
      <c r="H118" s="159"/>
      <c r="I118" s="154"/>
      <c r="J118" s="49"/>
      <c r="K118" s="49"/>
      <c r="L118" s="49">
        <f>15000*12</f>
        <v>180000</v>
      </c>
      <c r="M118" s="55" t="s">
        <v>100</v>
      </c>
      <c r="N118" s="50" t="str">
        <f t="shared" si="5"/>
        <v>#DIV/0!</v>
      </c>
    </row>
    <row r="119">
      <c r="A119" s="151" t="s">
        <v>98</v>
      </c>
      <c r="B119" s="151" t="s">
        <v>254</v>
      </c>
      <c r="C119" s="151" t="s">
        <v>255</v>
      </c>
      <c r="D119" s="151" t="s">
        <v>247</v>
      </c>
      <c r="E119" s="153" t="s">
        <v>25</v>
      </c>
      <c r="F119" s="154"/>
      <c r="G119" s="159"/>
      <c r="H119" s="159"/>
      <c r="I119" s="154">
        <v>300000.0</v>
      </c>
      <c r="J119" s="49"/>
      <c r="K119" s="49"/>
      <c r="L119" s="55">
        <v>300000.0</v>
      </c>
      <c r="M119" s="55" t="s">
        <v>100</v>
      </c>
      <c r="N119" s="50" t="str">
        <f t="shared" si="5"/>
        <v>#DIV/0!</v>
      </c>
    </row>
    <row r="120">
      <c r="A120" s="151" t="s">
        <v>98</v>
      </c>
      <c r="B120" s="151" t="s">
        <v>256</v>
      </c>
      <c r="C120" s="151" t="s">
        <v>257</v>
      </c>
      <c r="D120" s="151" t="s">
        <v>258</v>
      </c>
      <c r="E120" s="153" t="s">
        <v>25</v>
      </c>
      <c r="F120" s="154"/>
      <c r="G120" s="159"/>
      <c r="H120" s="159"/>
      <c r="I120" s="154"/>
      <c r="J120" s="49"/>
      <c r="K120" s="49"/>
      <c r="L120" s="55">
        <v>150000.0</v>
      </c>
      <c r="M120" s="55" t="s">
        <v>121</v>
      </c>
      <c r="N120" s="50"/>
    </row>
    <row r="121">
      <c r="A121" s="151" t="s">
        <v>91</v>
      </c>
      <c r="B121" s="151" t="s">
        <v>259</v>
      </c>
      <c r="C121" s="152"/>
      <c r="D121" s="151" t="s">
        <v>247</v>
      </c>
      <c r="E121" s="153" t="s">
        <v>25</v>
      </c>
      <c r="F121" s="154"/>
      <c r="G121" s="159"/>
      <c r="H121" s="159"/>
      <c r="I121" s="154">
        <v>3500000.0</v>
      </c>
      <c r="J121" s="49"/>
      <c r="K121" s="49"/>
      <c r="L121" s="49">
        <f>I121-L115</f>
        <v>2250000</v>
      </c>
      <c r="M121" s="55" t="s">
        <v>100</v>
      </c>
      <c r="N121" s="50" t="str">
        <f>L121/H121*100</f>
        <v>#DIV/0!</v>
      </c>
    </row>
    <row r="122">
      <c r="A122" s="151" t="s">
        <v>98</v>
      </c>
      <c r="B122" s="151" t="s">
        <v>260</v>
      </c>
      <c r="C122" s="151"/>
      <c r="D122" s="151" t="s">
        <v>247</v>
      </c>
      <c r="E122" s="153" t="s">
        <v>25</v>
      </c>
      <c r="F122" s="154"/>
      <c r="G122" s="159"/>
      <c r="H122" s="159"/>
      <c r="I122" s="160"/>
      <c r="J122" s="49"/>
      <c r="K122" s="56"/>
      <c r="L122" s="55">
        <v>40000.0</v>
      </c>
      <c r="M122" s="55" t="s">
        <v>121</v>
      </c>
      <c r="N122" s="50"/>
    </row>
    <row r="123">
      <c r="A123" s="151" t="s">
        <v>98</v>
      </c>
      <c r="B123" s="151" t="s">
        <v>261</v>
      </c>
      <c r="C123" s="151" t="s">
        <v>262</v>
      </c>
      <c r="D123" s="151" t="s">
        <v>247</v>
      </c>
      <c r="E123" s="153" t="s">
        <v>25</v>
      </c>
      <c r="F123" s="154"/>
      <c r="G123" s="159"/>
      <c r="H123" s="159"/>
      <c r="I123" s="160"/>
      <c r="J123" s="49"/>
      <c r="K123" s="56"/>
      <c r="L123" s="55">
        <v>350000.0</v>
      </c>
      <c r="M123" s="55" t="s">
        <v>100</v>
      </c>
      <c r="N123" s="50"/>
    </row>
    <row r="124">
      <c r="A124" s="151" t="s">
        <v>91</v>
      </c>
      <c r="B124" s="151" t="s">
        <v>263</v>
      </c>
      <c r="C124" s="152"/>
      <c r="D124" s="151" t="s">
        <v>264</v>
      </c>
      <c r="E124" s="153" t="s">
        <v>25</v>
      </c>
      <c r="F124" s="154">
        <v>5000000.0</v>
      </c>
      <c r="G124" s="159"/>
      <c r="H124" s="159"/>
      <c r="I124" s="160"/>
      <c r="J124" s="49"/>
      <c r="K124" s="56">
        <v>1.8E7</v>
      </c>
      <c r="L124" s="55">
        <v>0.0</v>
      </c>
      <c r="M124" s="55" t="s">
        <v>100</v>
      </c>
      <c r="N124" s="50" t="str">
        <f t="shared" ref="N124:N129" si="33">L124/H124*100</f>
        <v>#DIV/0!</v>
      </c>
    </row>
    <row r="125">
      <c r="A125" s="151" t="s">
        <v>91</v>
      </c>
      <c r="B125" s="151" t="s">
        <v>265</v>
      </c>
      <c r="C125" s="152"/>
      <c r="D125" s="151" t="s">
        <v>266</v>
      </c>
      <c r="E125" s="153" t="s">
        <v>25</v>
      </c>
      <c r="F125" s="160"/>
      <c r="G125" s="159">
        <v>2000000.0</v>
      </c>
      <c r="H125" s="159"/>
      <c r="I125" s="160"/>
      <c r="J125" s="56">
        <v>2000000.0</v>
      </c>
      <c r="K125" s="49"/>
      <c r="L125" s="55">
        <v>0.0</v>
      </c>
      <c r="M125" s="55" t="s">
        <v>100</v>
      </c>
      <c r="N125" s="50" t="str">
        <f t="shared" si="33"/>
        <v>#DIV/0!</v>
      </c>
    </row>
    <row r="126">
      <c r="A126" s="151" t="s">
        <v>91</v>
      </c>
      <c r="B126" s="151" t="s">
        <v>267</v>
      </c>
      <c r="C126" s="152"/>
      <c r="D126" s="151" t="s">
        <v>268</v>
      </c>
      <c r="E126" s="153" t="s">
        <v>25</v>
      </c>
      <c r="F126" s="160"/>
      <c r="G126" s="154">
        <v>2000000.0</v>
      </c>
      <c r="H126" s="154"/>
      <c r="I126" s="152"/>
      <c r="J126" s="49"/>
      <c r="K126" s="49"/>
      <c r="L126" s="55">
        <v>0.0</v>
      </c>
      <c r="M126" s="55" t="s">
        <v>100</v>
      </c>
      <c r="N126" s="50" t="str">
        <f t="shared" si="33"/>
        <v>#DIV/0!</v>
      </c>
    </row>
    <row r="127">
      <c r="A127" s="151" t="s">
        <v>91</v>
      </c>
      <c r="B127" s="151" t="s">
        <v>269</v>
      </c>
      <c r="C127" s="152"/>
      <c r="D127" s="151" t="s">
        <v>270</v>
      </c>
      <c r="E127" s="153" t="s">
        <v>25</v>
      </c>
      <c r="F127" s="160"/>
      <c r="G127" s="154"/>
      <c r="H127" s="154"/>
      <c r="I127" s="152"/>
      <c r="J127" s="55">
        <v>2300000.0</v>
      </c>
      <c r="K127" s="49"/>
      <c r="L127" s="55">
        <v>0.0</v>
      </c>
      <c r="M127" s="55" t="s">
        <v>100</v>
      </c>
      <c r="N127" s="50" t="str">
        <f t="shared" si="33"/>
        <v>#DIV/0!</v>
      </c>
    </row>
    <row r="128">
      <c r="A128" s="151" t="s">
        <v>91</v>
      </c>
      <c r="B128" s="151" t="s">
        <v>271</v>
      </c>
      <c r="C128" s="152"/>
      <c r="D128" s="151" t="s">
        <v>230</v>
      </c>
      <c r="E128" s="153" t="s">
        <v>11</v>
      </c>
      <c r="F128" s="154">
        <v>210000.0</v>
      </c>
      <c r="G128" s="154"/>
      <c r="H128" s="154"/>
      <c r="I128" s="154">
        <v>15000.0</v>
      </c>
      <c r="J128" s="55"/>
      <c r="K128" s="55">
        <v>266000.0</v>
      </c>
      <c r="L128" s="49">
        <f>I128</f>
        <v>15000</v>
      </c>
      <c r="M128" s="55" t="s">
        <v>100</v>
      </c>
      <c r="N128" s="50" t="str">
        <f t="shared" si="33"/>
        <v>#DIV/0!</v>
      </c>
    </row>
    <row r="129">
      <c r="A129" s="151" t="s">
        <v>91</v>
      </c>
      <c r="B129" s="151" t="s">
        <v>272</v>
      </c>
      <c r="C129" s="152"/>
      <c r="D129" s="151" t="s">
        <v>273</v>
      </c>
      <c r="E129" s="153" t="s">
        <v>11</v>
      </c>
      <c r="F129" s="154">
        <v>400000.0</v>
      </c>
      <c r="G129" s="154">
        <v>1500000.0</v>
      </c>
      <c r="H129" s="154"/>
      <c r="I129" s="154">
        <f>G129</f>
        <v>1500000</v>
      </c>
      <c r="J129" s="55">
        <f>I129</f>
        <v>1500000</v>
      </c>
      <c r="K129" s="55"/>
      <c r="L129" s="55">
        <v>450000.0</v>
      </c>
      <c r="M129" s="55" t="s">
        <v>121</v>
      </c>
      <c r="N129" s="50" t="str">
        <f t="shared" si="33"/>
        <v>#DIV/0!</v>
      </c>
    </row>
    <row r="130">
      <c r="A130" s="151" t="s">
        <v>98</v>
      </c>
      <c r="B130" s="151" t="s">
        <v>274</v>
      </c>
      <c r="C130" s="152"/>
      <c r="D130" s="151" t="s">
        <v>273</v>
      </c>
      <c r="E130" s="153"/>
      <c r="F130" s="160"/>
      <c r="G130" s="160"/>
      <c r="H130" s="160"/>
      <c r="I130" s="160"/>
      <c r="J130" s="49"/>
      <c r="K130" s="49"/>
      <c r="L130" s="55">
        <v>400000.0</v>
      </c>
      <c r="M130" s="55"/>
      <c r="N130" s="50"/>
    </row>
    <row r="131">
      <c r="A131" s="151" t="s">
        <v>98</v>
      </c>
      <c r="B131" s="151" t="s">
        <v>275</v>
      </c>
      <c r="C131" s="152"/>
      <c r="D131" s="151" t="s">
        <v>130</v>
      </c>
      <c r="E131" s="153"/>
      <c r="F131" s="160"/>
      <c r="G131" s="160"/>
      <c r="H131" s="160"/>
      <c r="I131" s="160"/>
      <c r="J131" s="49"/>
      <c r="K131" s="49"/>
      <c r="L131" s="55">
        <v>50000.0</v>
      </c>
      <c r="M131" s="55"/>
      <c r="N131" s="50"/>
    </row>
    <row r="132">
      <c r="A132" s="151" t="s">
        <v>91</v>
      </c>
      <c r="B132" s="151" t="s">
        <v>276</v>
      </c>
      <c r="C132" s="152"/>
      <c r="D132" s="151" t="s">
        <v>277</v>
      </c>
      <c r="E132" s="153" t="s">
        <v>2</v>
      </c>
      <c r="F132" s="160">
        <f>'Příjmy'!C12</f>
        <v>600000</v>
      </c>
      <c r="G132" s="160">
        <f>'Příjmy'!D12</f>
        <v>450000</v>
      </c>
      <c r="H132" s="160"/>
      <c r="I132" s="160">
        <f>'Příjmy'!E12</f>
        <v>0</v>
      </c>
      <c r="J132" s="49">
        <f>'Příjmy'!F12</f>
        <v>0</v>
      </c>
      <c r="K132" s="49">
        <f>'Příjmy'!G12</f>
        <v>0</v>
      </c>
      <c r="L132" s="55">
        <v>30000.0</v>
      </c>
      <c r="M132" s="55" t="s">
        <v>100</v>
      </c>
      <c r="N132" s="50" t="str">
        <f>L132/H132*100</f>
        <v>#DIV/0!</v>
      </c>
    </row>
    <row r="133">
      <c r="E133" s="90"/>
      <c r="F133" s="49"/>
      <c r="G133" s="49"/>
      <c r="H133" s="49"/>
      <c r="I133" s="49"/>
      <c r="J133" s="49"/>
      <c r="K133" s="49"/>
      <c r="L133" s="55"/>
      <c r="M133" s="49"/>
    </row>
    <row r="134">
      <c r="E134" s="90"/>
      <c r="F134" s="49"/>
      <c r="G134" s="49"/>
      <c r="H134" s="49"/>
      <c r="I134" s="49"/>
      <c r="J134" s="49"/>
      <c r="K134" s="49"/>
      <c r="L134" s="49"/>
      <c r="M134" s="49"/>
    </row>
    <row r="135">
      <c r="E135" s="90"/>
      <c r="F135" s="49"/>
      <c r="G135" s="49"/>
      <c r="H135" s="49"/>
      <c r="I135" s="49"/>
      <c r="J135" s="49"/>
      <c r="K135" s="49"/>
      <c r="L135" s="49"/>
      <c r="M135" s="49"/>
    </row>
    <row r="136">
      <c r="E136" s="90"/>
      <c r="F136" s="49"/>
      <c r="G136" s="49"/>
      <c r="H136" s="49"/>
      <c r="I136" s="49"/>
      <c r="J136" s="49"/>
      <c r="K136" s="49"/>
      <c r="L136" s="49"/>
      <c r="M136" s="49"/>
    </row>
    <row r="137">
      <c r="E137" s="90"/>
      <c r="F137" s="49"/>
      <c r="G137" s="49"/>
      <c r="H137" s="49"/>
      <c r="I137" s="49"/>
      <c r="J137" s="49"/>
      <c r="K137" s="49"/>
      <c r="L137" s="49"/>
      <c r="M137" s="49"/>
    </row>
    <row r="138">
      <c r="E138" s="90"/>
      <c r="F138" s="49"/>
      <c r="G138" s="49"/>
      <c r="H138" s="49"/>
      <c r="I138" s="49"/>
      <c r="J138" s="49"/>
      <c r="K138" s="49"/>
      <c r="L138" s="49"/>
      <c r="M138" s="49"/>
    </row>
    <row r="139">
      <c r="E139" s="90"/>
      <c r="F139" s="49"/>
      <c r="G139" s="49"/>
      <c r="H139" s="49"/>
      <c r="I139" s="49"/>
      <c r="J139" s="49"/>
      <c r="K139" s="49"/>
      <c r="L139" s="49"/>
      <c r="M139" s="49"/>
    </row>
    <row r="140">
      <c r="E140" s="90"/>
      <c r="F140" s="49"/>
      <c r="G140" s="49"/>
      <c r="H140" s="49"/>
      <c r="I140" s="49"/>
      <c r="J140" s="49"/>
      <c r="K140" s="49"/>
      <c r="L140" s="49"/>
      <c r="M140" s="49"/>
    </row>
    <row r="141">
      <c r="E141" s="90"/>
      <c r="F141" s="49"/>
      <c r="G141" s="49"/>
      <c r="H141" s="49"/>
      <c r="I141" s="49"/>
      <c r="J141" s="49"/>
      <c r="K141" s="49"/>
      <c r="L141" s="49"/>
      <c r="M141" s="49"/>
    </row>
    <row r="142">
      <c r="E142" s="90"/>
      <c r="F142" s="49"/>
      <c r="G142" s="49"/>
      <c r="H142" s="49"/>
      <c r="I142" s="49"/>
      <c r="J142" s="49"/>
      <c r="K142" s="49"/>
      <c r="L142" s="49"/>
      <c r="M142" s="49"/>
    </row>
    <row r="143">
      <c r="E143" s="90"/>
      <c r="F143" s="49"/>
      <c r="G143" s="49"/>
      <c r="H143" s="49"/>
      <c r="I143" s="49"/>
      <c r="J143" s="49"/>
      <c r="K143" s="49"/>
      <c r="L143" s="49"/>
      <c r="M143" s="49"/>
    </row>
    <row r="144">
      <c r="E144" s="90"/>
      <c r="F144" s="49"/>
      <c r="G144" s="49"/>
      <c r="H144" s="49"/>
      <c r="I144" s="49"/>
      <c r="J144" s="49"/>
      <c r="K144" s="49"/>
      <c r="L144" s="49"/>
      <c r="M144" s="49"/>
    </row>
    <row r="145">
      <c r="E145" s="90"/>
      <c r="F145" s="49"/>
      <c r="G145" s="49"/>
      <c r="H145" s="49"/>
      <c r="I145" s="49"/>
      <c r="J145" s="49"/>
      <c r="K145" s="49"/>
      <c r="L145" s="49"/>
      <c r="M145" s="49"/>
    </row>
    <row r="146">
      <c r="E146" s="90"/>
      <c r="F146" s="49"/>
      <c r="G146" s="49"/>
      <c r="H146" s="49"/>
      <c r="I146" s="49"/>
      <c r="J146" s="49"/>
      <c r="K146" s="49"/>
      <c r="L146" s="49"/>
      <c r="M146" s="49"/>
    </row>
    <row r="147">
      <c r="E147" s="90"/>
      <c r="F147" s="49"/>
      <c r="G147" s="49"/>
      <c r="H147" s="49"/>
      <c r="I147" s="49"/>
      <c r="J147" s="49"/>
      <c r="K147" s="49"/>
      <c r="L147" s="49"/>
      <c r="M147" s="49"/>
    </row>
    <row r="148">
      <c r="E148" s="90"/>
      <c r="F148" s="49"/>
      <c r="G148" s="49"/>
      <c r="H148" s="49"/>
      <c r="I148" s="49"/>
      <c r="J148" s="49"/>
      <c r="K148" s="49"/>
      <c r="L148" s="49"/>
      <c r="M148" s="49"/>
    </row>
    <row r="149">
      <c r="E149" s="90"/>
      <c r="F149" s="49"/>
      <c r="G149" s="49"/>
      <c r="H149" s="49"/>
      <c r="I149" s="49"/>
      <c r="J149" s="49"/>
      <c r="K149" s="49"/>
      <c r="L149" s="49"/>
      <c r="M149" s="49"/>
    </row>
    <row r="150">
      <c r="E150" s="90"/>
      <c r="F150" s="49"/>
      <c r="G150" s="49"/>
      <c r="H150" s="49"/>
      <c r="I150" s="49"/>
      <c r="J150" s="49"/>
      <c r="K150" s="49"/>
      <c r="L150" s="49"/>
      <c r="M150" s="49"/>
    </row>
    <row r="151">
      <c r="E151" s="90"/>
      <c r="F151" s="49"/>
      <c r="G151" s="49"/>
      <c r="H151" s="49"/>
      <c r="I151" s="49"/>
      <c r="J151" s="49"/>
      <c r="K151" s="49"/>
      <c r="L151" s="49"/>
      <c r="M151" s="49"/>
    </row>
    <row r="152">
      <c r="A152" s="4"/>
      <c r="B152" s="4" t="s">
        <v>143</v>
      </c>
      <c r="E152" s="90"/>
      <c r="F152" s="49"/>
      <c r="G152" s="49"/>
      <c r="H152" s="49"/>
      <c r="I152" s="49"/>
      <c r="J152" s="49"/>
      <c r="K152" s="49"/>
      <c r="L152" s="49"/>
      <c r="M152" s="49"/>
    </row>
    <row r="153">
      <c r="E153" s="90"/>
      <c r="F153" s="49"/>
      <c r="G153" s="49"/>
      <c r="H153" s="49"/>
      <c r="I153" s="49"/>
      <c r="J153" s="49"/>
      <c r="K153" s="49"/>
      <c r="L153" s="49"/>
      <c r="M153" s="49"/>
    </row>
    <row r="154">
      <c r="E154" s="90"/>
      <c r="F154" s="49"/>
      <c r="G154" s="49"/>
      <c r="H154" s="49"/>
      <c r="I154" s="49"/>
      <c r="J154" s="49"/>
      <c r="K154" s="49"/>
      <c r="L154" s="49"/>
      <c r="M154" s="49"/>
    </row>
    <row r="155">
      <c r="E155" s="90"/>
      <c r="F155" s="49"/>
      <c r="G155" s="49"/>
      <c r="H155" s="49"/>
      <c r="I155" s="49"/>
      <c r="J155" s="49"/>
      <c r="K155" s="49"/>
      <c r="L155" s="49"/>
      <c r="M155" s="49"/>
    </row>
    <row r="156">
      <c r="E156" s="90"/>
      <c r="F156" s="49"/>
      <c r="G156" s="49"/>
      <c r="H156" s="49"/>
      <c r="I156" s="49"/>
      <c r="J156" s="49"/>
      <c r="K156" s="49"/>
      <c r="L156" s="49"/>
      <c r="M156" s="49"/>
    </row>
    <row r="157">
      <c r="E157" s="90"/>
      <c r="F157" s="49"/>
      <c r="G157" s="49"/>
      <c r="H157" s="49"/>
      <c r="I157" s="49"/>
      <c r="J157" s="49"/>
      <c r="K157" s="49"/>
      <c r="L157" s="49"/>
      <c r="M157" s="49"/>
    </row>
    <row r="158">
      <c r="E158" s="90"/>
      <c r="F158" s="49"/>
      <c r="G158" s="49"/>
      <c r="H158" s="49"/>
      <c r="I158" s="49"/>
      <c r="J158" s="49"/>
      <c r="K158" s="49"/>
      <c r="L158" s="49"/>
      <c r="M158" s="49"/>
    </row>
    <row r="159">
      <c r="E159" s="90"/>
      <c r="F159" s="49"/>
      <c r="G159" s="49"/>
      <c r="H159" s="49"/>
      <c r="I159" s="49"/>
      <c r="J159" s="49"/>
      <c r="K159" s="49"/>
      <c r="L159" s="49"/>
      <c r="M159" s="49"/>
    </row>
    <row r="160">
      <c r="E160" s="90"/>
      <c r="F160" s="49"/>
      <c r="G160" s="49"/>
      <c r="H160" s="49"/>
      <c r="I160" s="49"/>
      <c r="J160" s="49"/>
      <c r="K160" s="49"/>
      <c r="L160" s="49"/>
      <c r="M160" s="49"/>
    </row>
    <row r="161">
      <c r="E161" s="90"/>
      <c r="F161" s="49"/>
      <c r="G161" s="49"/>
      <c r="H161" s="49"/>
      <c r="I161" s="49"/>
      <c r="J161" s="49"/>
      <c r="K161" s="49"/>
      <c r="L161" s="49"/>
      <c r="M161" s="49"/>
    </row>
    <row r="162">
      <c r="E162" s="90"/>
      <c r="F162" s="49"/>
      <c r="G162" s="49"/>
      <c r="H162" s="49"/>
      <c r="I162" s="49"/>
      <c r="J162" s="49"/>
      <c r="K162" s="49"/>
      <c r="L162" s="49"/>
      <c r="M162" s="49"/>
    </row>
    <row r="163">
      <c r="E163" s="90"/>
      <c r="F163" s="49"/>
      <c r="G163" s="49"/>
      <c r="H163" s="49"/>
      <c r="I163" s="49"/>
      <c r="J163" s="49"/>
      <c r="K163" s="49"/>
      <c r="L163" s="49"/>
      <c r="M163" s="49"/>
    </row>
    <row r="164">
      <c r="E164" s="90"/>
      <c r="F164" s="49"/>
      <c r="G164" s="49"/>
      <c r="H164" s="49"/>
      <c r="I164" s="49"/>
      <c r="J164" s="49"/>
      <c r="K164" s="49"/>
      <c r="L164" s="49"/>
      <c r="M164" s="49"/>
    </row>
    <row r="165">
      <c r="E165" s="90"/>
      <c r="F165" s="49"/>
      <c r="G165" s="49"/>
      <c r="H165" s="49"/>
      <c r="I165" s="49"/>
      <c r="J165" s="49"/>
      <c r="K165" s="49"/>
      <c r="L165" s="49"/>
      <c r="M165" s="49"/>
    </row>
    <row r="166">
      <c r="E166" s="90"/>
      <c r="F166" s="49"/>
      <c r="G166" s="49"/>
      <c r="H166" s="49"/>
      <c r="I166" s="49"/>
      <c r="J166" s="49"/>
      <c r="K166" s="49"/>
      <c r="L166" s="49"/>
      <c r="M166" s="49"/>
    </row>
    <row r="167">
      <c r="E167" s="90"/>
      <c r="F167" s="49"/>
      <c r="G167" s="49"/>
      <c r="H167" s="49"/>
      <c r="I167" s="49"/>
      <c r="J167" s="49"/>
      <c r="K167" s="49"/>
      <c r="L167" s="49"/>
      <c r="M167" s="49"/>
    </row>
    <row r="168">
      <c r="E168" s="90"/>
      <c r="F168" s="49"/>
      <c r="G168" s="49"/>
      <c r="H168" s="49"/>
      <c r="I168" s="49"/>
      <c r="J168" s="49"/>
      <c r="K168" s="49"/>
      <c r="L168" s="49"/>
      <c r="M168" s="49"/>
    </row>
    <row r="169">
      <c r="E169" s="90"/>
      <c r="F169" s="49"/>
      <c r="G169" s="49"/>
      <c r="H169" s="49"/>
      <c r="I169" s="49"/>
      <c r="J169" s="49"/>
      <c r="K169" s="49"/>
      <c r="L169" s="49"/>
      <c r="M169" s="49"/>
    </row>
    <row r="170">
      <c r="E170" s="90"/>
      <c r="F170" s="49"/>
      <c r="G170" s="49"/>
      <c r="H170" s="49"/>
      <c r="I170" s="49"/>
      <c r="J170" s="49"/>
      <c r="K170" s="49"/>
      <c r="L170" s="49"/>
      <c r="M170" s="49"/>
    </row>
    <row r="171">
      <c r="E171" s="90"/>
      <c r="F171" s="49"/>
      <c r="G171" s="49"/>
      <c r="H171" s="49"/>
      <c r="I171" s="49"/>
      <c r="J171" s="49"/>
      <c r="K171" s="49"/>
      <c r="L171" s="49"/>
      <c r="M171" s="49"/>
    </row>
    <row r="172">
      <c r="E172" s="90"/>
      <c r="F172" s="49"/>
      <c r="G172" s="49"/>
      <c r="H172" s="49"/>
      <c r="I172" s="49"/>
      <c r="J172" s="49"/>
      <c r="K172" s="49"/>
      <c r="L172" s="49"/>
      <c r="M172" s="49"/>
    </row>
    <row r="173">
      <c r="E173" s="90"/>
      <c r="F173" s="49"/>
      <c r="G173" s="49"/>
      <c r="H173" s="49"/>
      <c r="I173" s="49"/>
      <c r="J173" s="49"/>
      <c r="K173" s="49"/>
      <c r="L173" s="49"/>
      <c r="M173" s="49"/>
    </row>
    <row r="174">
      <c r="E174" s="90"/>
      <c r="F174" s="49"/>
      <c r="G174" s="49"/>
      <c r="H174" s="49"/>
      <c r="I174" s="49"/>
      <c r="J174" s="49"/>
      <c r="K174" s="49"/>
      <c r="L174" s="49"/>
      <c r="M174" s="49"/>
    </row>
    <row r="175">
      <c r="E175" s="90"/>
      <c r="F175" s="49"/>
      <c r="G175" s="49"/>
      <c r="H175" s="49"/>
      <c r="I175" s="49"/>
      <c r="J175" s="49"/>
      <c r="K175" s="49"/>
      <c r="L175" s="49"/>
      <c r="M175" s="49"/>
    </row>
    <row r="176">
      <c r="E176" s="90"/>
      <c r="F176" s="49"/>
      <c r="G176" s="49"/>
      <c r="H176" s="49"/>
      <c r="I176" s="49"/>
      <c r="J176" s="49"/>
      <c r="K176" s="49"/>
      <c r="L176" s="49"/>
      <c r="M176" s="49"/>
    </row>
    <row r="177">
      <c r="E177" s="90"/>
      <c r="F177" s="49"/>
      <c r="G177" s="49"/>
      <c r="H177" s="49"/>
      <c r="I177" s="49"/>
      <c r="J177" s="49"/>
      <c r="K177" s="49"/>
      <c r="L177" s="49"/>
      <c r="M177" s="49"/>
    </row>
    <row r="178">
      <c r="E178" s="90"/>
      <c r="F178" s="49"/>
      <c r="G178" s="49"/>
      <c r="H178" s="49"/>
      <c r="I178" s="49"/>
      <c r="J178" s="49"/>
      <c r="K178" s="49"/>
      <c r="L178" s="49"/>
      <c r="M178" s="49"/>
    </row>
    <row r="179">
      <c r="E179" s="90"/>
      <c r="F179" s="49"/>
      <c r="G179" s="49"/>
      <c r="H179" s="49"/>
      <c r="I179" s="49"/>
      <c r="J179" s="49"/>
      <c r="K179" s="49"/>
      <c r="L179" s="49"/>
      <c r="M179" s="49"/>
    </row>
    <row r="180">
      <c r="E180" s="90"/>
      <c r="F180" s="49"/>
      <c r="G180" s="49"/>
      <c r="H180" s="49"/>
      <c r="I180" s="49"/>
      <c r="J180" s="49"/>
      <c r="K180" s="49"/>
      <c r="L180" s="49"/>
      <c r="M180" s="49"/>
    </row>
    <row r="181">
      <c r="E181" s="90"/>
      <c r="F181" s="49"/>
      <c r="G181" s="49"/>
      <c r="H181" s="49"/>
      <c r="I181" s="49"/>
      <c r="J181" s="49"/>
      <c r="K181" s="49"/>
      <c r="L181" s="49"/>
      <c r="M181" s="49"/>
    </row>
    <row r="182">
      <c r="E182" s="90"/>
      <c r="F182" s="49"/>
      <c r="G182" s="49"/>
      <c r="H182" s="49"/>
      <c r="I182" s="49"/>
      <c r="J182" s="49"/>
      <c r="K182" s="49"/>
      <c r="L182" s="49"/>
      <c r="M182" s="49"/>
    </row>
    <row r="183">
      <c r="E183" s="90"/>
      <c r="F183" s="49"/>
      <c r="G183" s="49"/>
      <c r="H183" s="49"/>
      <c r="I183" s="49"/>
      <c r="J183" s="49"/>
      <c r="K183" s="49"/>
      <c r="L183" s="49"/>
      <c r="M183" s="49"/>
    </row>
    <row r="184">
      <c r="E184" s="90"/>
      <c r="F184" s="49"/>
      <c r="G184" s="49"/>
      <c r="H184" s="49"/>
      <c r="I184" s="49"/>
      <c r="J184" s="49"/>
      <c r="K184" s="49"/>
      <c r="L184" s="49"/>
      <c r="M184" s="49"/>
    </row>
    <row r="185">
      <c r="E185" s="90"/>
      <c r="F185" s="49"/>
      <c r="G185" s="49"/>
      <c r="H185" s="49"/>
      <c r="I185" s="49"/>
      <c r="J185" s="49"/>
      <c r="K185" s="49"/>
      <c r="L185" s="49"/>
      <c r="M185" s="49"/>
    </row>
    <row r="186">
      <c r="E186" s="90"/>
      <c r="F186" s="49"/>
      <c r="G186" s="49"/>
      <c r="H186" s="49"/>
      <c r="I186" s="49"/>
      <c r="J186" s="49"/>
      <c r="K186" s="49"/>
      <c r="L186" s="49"/>
      <c r="M186" s="49"/>
    </row>
    <row r="187">
      <c r="E187" s="90"/>
      <c r="F187" s="49"/>
      <c r="G187" s="49"/>
      <c r="H187" s="49"/>
      <c r="I187" s="49"/>
      <c r="J187" s="49"/>
      <c r="K187" s="49"/>
      <c r="L187" s="49"/>
      <c r="M187" s="49"/>
    </row>
    <row r="188">
      <c r="E188" s="90"/>
      <c r="F188" s="49"/>
      <c r="G188" s="49"/>
      <c r="H188" s="49"/>
      <c r="I188" s="49"/>
      <c r="J188" s="49"/>
      <c r="K188" s="49"/>
      <c r="L188" s="49"/>
      <c r="M188" s="49"/>
    </row>
    <row r="189">
      <c r="E189" s="90"/>
      <c r="F189" s="49"/>
      <c r="G189" s="49"/>
      <c r="H189" s="49"/>
      <c r="I189" s="49"/>
      <c r="J189" s="49"/>
      <c r="K189" s="49"/>
      <c r="L189" s="49"/>
      <c r="M189" s="49"/>
    </row>
    <row r="190">
      <c r="E190" s="90"/>
      <c r="F190" s="49"/>
      <c r="G190" s="49"/>
      <c r="H190" s="49"/>
      <c r="I190" s="49"/>
      <c r="J190" s="49"/>
      <c r="K190" s="49"/>
      <c r="L190" s="49"/>
      <c r="M190" s="49"/>
    </row>
    <row r="191">
      <c r="E191" s="90"/>
      <c r="F191" s="49"/>
      <c r="G191" s="49"/>
      <c r="H191" s="49"/>
      <c r="I191" s="49"/>
      <c r="J191" s="49"/>
      <c r="K191" s="49"/>
      <c r="L191" s="49"/>
      <c r="M191" s="49"/>
    </row>
    <row r="192">
      <c r="E192" s="90"/>
      <c r="F192" s="49"/>
      <c r="G192" s="49"/>
      <c r="H192" s="49"/>
      <c r="I192" s="49"/>
      <c r="J192" s="49"/>
      <c r="K192" s="49"/>
      <c r="L192" s="49"/>
      <c r="M192" s="49"/>
    </row>
    <row r="193">
      <c r="E193" s="90"/>
      <c r="F193" s="49"/>
      <c r="G193" s="49"/>
      <c r="H193" s="49"/>
      <c r="I193" s="49"/>
      <c r="J193" s="49"/>
      <c r="K193" s="49"/>
      <c r="L193" s="49"/>
      <c r="M193" s="49"/>
    </row>
    <row r="194">
      <c r="E194" s="90"/>
      <c r="F194" s="49"/>
      <c r="G194" s="49"/>
      <c r="H194" s="49"/>
      <c r="I194" s="49"/>
      <c r="J194" s="49"/>
      <c r="K194" s="49"/>
      <c r="L194" s="49"/>
      <c r="M194" s="49"/>
    </row>
    <row r="195">
      <c r="E195" s="90"/>
      <c r="F195" s="49"/>
      <c r="G195" s="49"/>
      <c r="H195" s="49"/>
      <c r="I195" s="49"/>
      <c r="J195" s="49"/>
      <c r="K195" s="49"/>
      <c r="L195" s="49"/>
      <c r="M195" s="49"/>
    </row>
    <row r="196">
      <c r="E196" s="90"/>
      <c r="F196" s="49"/>
      <c r="G196" s="49"/>
      <c r="H196" s="49"/>
      <c r="I196" s="49"/>
      <c r="J196" s="49"/>
      <c r="K196" s="49"/>
      <c r="L196" s="49"/>
      <c r="M196" s="49"/>
    </row>
    <row r="197">
      <c r="E197" s="90"/>
      <c r="F197" s="49"/>
      <c r="G197" s="49"/>
      <c r="H197" s="49"/>
      <c r="I197" s="49"/>
      <c r="J197" s="49"/>
      <c r="K197" s="49"/>
      <c r="L197" s="49"/>
      <c r="M197" s="49"/>
    </row>
    <row r="198">
      <c r="E198" s="90"/>
      <c r="F198" s="49"/>
      <c r="G198" s="49"/>
      <c r="H198" s="49"/>
      <c r="I198" s="49"/>
      <c r="J198" s="49"/>
      <c r="K198" s="49"/>
      <c r="L198" s="49"/>
      <c r="M198" s="49"/>
    </row>
    <row r="199">
      <c r="E199" s="90"/>
      <c r="F199" s="49"/>
      <c r="G199" s="49"/>
      <c r="H199" s="49"/>
      <c r="I199" s="49"/>
      <c r="J199" s="49"/>
      <c r="K199" s="49"/>
      <c r="L199" s="49"/>
      <c r="M199" s="49"/>
    </row>
    <row r="200">
      <c r="E200" s="90"/>
      <c r="F200" s="49"/>
      <c r="G200" s="49"/>
      <c r="H200" s="49"/>
      <c r="I200" s="49"/>
      <c r="J200" s="49"/>
      <c r="K200" s="49"/>
      <c r="L200" s="49"/>
      <c r="M200" s="49"/>
    </row>
    <row r="201">
      <c r="E201" s="90"/>
      <c r="F201" s="49"/>
      <c r="G201" s="49"/>
      <c r="H201" s="49"/>
      <c r="I201" s="49"/>
      <c r="J201" s="49"/>
      <c r="K201" s="49"/>
      <c r="L201" s="49"/>
      <c r="M201" s="49"/>
    </row>
    <row r="202">
      <c r="E202" s="90"/>
      <c r="F202" s="49"/>
      <c r="G202" s="49"/>
      <c r="H202" s="49"/>
      <c r="I202" s="49"/>
      <c r="J202" s="49"/>
      <c r="K202" s="49"/>
      <c r="L202" s="49"/>
      <c r="M202" s="49"/>
    </row>
    <row r="203">
      <c r="E203" s="90"/>
      <c r="F203" s="49"/>
      <c r="G203" s="49"/>
      <c r="H203" s="49"/>
      <c r="I203" s="49"/>
      <c r="J203" s="49"/>
      <c r="K203" s="49"/>
      <c r="L203" s="49"/>
      <c r="M203" s="49"/>
    </row>
    <row r="204">
      <c r="E204" s="90"/>
      <c r="F204" s="49"/>
      <c r="G204" s="49"/>
      <c r="H204" s="49"/>
      <c r="I204" s="49"/>
      <c r="J204" s="49"/>
      <c r="K204" s="49"/>
      <c r="L204" s="49"/>
      <c r="M204" s="49"/>
    </row>
    <row r="205">
      <c r="E205" s="90"/>
      <c r="F205" s="49"/>
      <c r="G205" s="49"/>
      <c r="H205" s="49"/>
      <c r="I205" s="49"/>
      <c r="J205" s="49"/>
      <c r="K205" s="49"/>
      <c r="L205" s="49"/>
      <c r="M205" s="49"/>
    </row>
    <row r="206">
      <c r="E206" s="90"/>
      <c r="F206" s="49"/>
      <c r="G206" s="49"/>
      <c r="H206" s="49"/>
      <c r="I206" s="49"/>
      <c r="J206" s="49"/>
      <c r="K206" s="49"/>
      <c r="L206" s="49"/>
      <c r="M206" s="49"/>
    </row>
    <row r="207">
      <c r="E207" s="90"/>
      <c r="F207" s="49"/>
      <c r="G207" s="49"/>
      <c r="H207" s="49"/>
      <c r="I207" s="49"/>
      <c r="J207" s="49"/>
      <c r="K207" s="49"/>
      <c r="L207" s="49"/>
      <c r="M207" s="49"/>
    </row>
    <row r="208">
      <c r="E208" s="90"/>
      <c r="F208" s="49"/>
      <c r="G208" s="49"/>
      <c r="H208" s="49"/>
      <c r="I208" s="49"/>
      <c r="J208" s="49"/>
      <c r="K208" s="49"/>
      <c r="L208" s="49"/>
      <c r="M208" s="49"/>
    </row>
    <row r="209">
      <c r="E209" s="90"/>
      <c r="F209" s="49"/>
      <c r="G209" s="49"/>
      <c r="H209" s="49"/>
      <c r="I209" s="49"/>
      <c r="J209" s="49"/>
      <c r="K209" s="49"/>
      <c r="L209" s="49"/>
      <c r="M209" s="49"/>
    </row>
    <row r="210">
      <c r="E210" s="90"/>
      <c r="F210" s="49"/>
      <c r="G210" s="49"/>
      <c r="H210" s="49"/>
      <c r="I210" s="49"/>
      <c r="J210" s="49"/>
      <c r="K210" s="49"/>
      <c r="L210" s="49"/>
      <c r="M210" s="49"/>
    </row>
    <row r="211">
      <c r="E211" s="90"/>
      <c r="F211" s="49"/>
      <c r="G211" s="49"/>
      <c r="H211" s="49"/>
      <c r="I211" s="49"/>
      <c r="J211" s="49"/>
      <c r="K211" s="49"/>
      <c r="L211" s="49"/>
      <c r="M211" s="49"/>
    </row>
    <row r="212">
      <c r="E212" s="104"/>
    </row>
    <row r="213">
      <c r="E213" s="104"/>
    </row>
    <row r="214">
      <c r="E214" s="104"/>
    </row>
    <row r="215">
      <c r="E215" s="104"/>
    </row>
    <row r="216">
      <c r="E216" s="104"/>
    </row>
    <row r="217">
      <c r="E217" s="104"/>
    </row>
    <row r="218">
      <c r="E218" s="104"/>
    </row>
    <row r="219">
      <c r="E219" s="104"/>
    </row>
    <row r="220">
      <c r="E220" s="104"/>
    </row>
    <row r="221">
      <c r="E221" s="104"/>
    </row>
    <row r="222">
      <c r="E222" s="104"/>
    </row>
    <row r="223">
      <c r="E223" s="104"/>
    </row>
    <row r="224">
      <c r="E224" s="104"/>
    </row>
    <row r="225">
      <c r="E225" s="104"/>
    </row>
    <row r="226">
      <c r="E226" s="104"/>
    </row>
    <row r="227">
      <c r="E227" s="104"/>
    </row>
    <row r="228">
      <c r="E228" s="104"/>
    </row>
    <row r="229">
      <c r="E229" s="104"/>
    </row>
    <row r="230">
      <c r="E230" s="104"/>
    </row>
    <row r="231">
      <c r="E231" s="104"/>
    </row>
    <row r="232">
      <c r="E232" s="104"/>
    </row>
    <row r="233">
      <c r="E233" s="104"/>
    </row>
    <row r="234">
      <c r="E234" s="104"/>
    </row>
    <row r="235">
      <c r="E235" s="104"/>
    </row>
    <row r="236">
      <c r="E236" s="104"/>
    </row>
    <row r="237">
      <c r="E237" s="104"/>
    </row>
    <row r="238">
      <c r="E238" s="104"/>
    </row>
    <row r="239">
      <c r="E239" s="104"/>
    </row>
    <row r="240">
      <c r="E240" s="104"/>
    </row>
    <row r="241">
      <c r="E241" s="104"/>
    </row>
    <row r="242">
      <c r="E242" s="104"/>
    </row>
    <row r="243">
      <c r="E243" s="104"/>
    </row>
    <row r="244">
      <c r="E244" s="104"/>
    </row>
    <row r="245">
      <c r="E245" s="104"/>
    </row>
    <row r="246">
      <c r="E246" s="104"/>
    </row>
    <row r="247">
      <c r="E247" s="104"/>
    </row>
    <row r="248">
      <c r="E248" s="104"/>
    </row>
    <row r="249">
      <c r="E249" s="104"/>
    </row>
    <row r="250">
      <c r="E250" s="104"/>
    </row>
    <row r="251">
      <c r="E251" s="104"/>
    </row>
    <row r="252">
      <c r="E252" s="104"/>
    </row>
    <row r="253">
      <c r="E253" s="104"/>
    </row>
    <row r="254">
      <c r="E254" s="104"/>
    </row>
    <row r="255">
      <c r="E255" s="104"/>
    </row>
    <row r="256">
      <c r="E256" s="104"/>
    </row>
    <row r="257">
      <c r="E257" s="104"/>
    </row>
    <row r="258">
      <c r="E258" s="104"/>
    </row>
    <row r="259">
      <c r="E259" s="104"/>
    </row>
    <row r="260">
      <c r="E260" s="104"/>
    </row>
    <row r="261">
      <c r="E261" s="104"/>
    </row>
    <row r="262">
      <c r="E262" s="104"/>
    </row>
    <row r="263">
      <c r="E263" s="104"/>
    </row>
    <row r="264">
      <c r="E264" s="104"/>
    </row>
    <row r="265">
      <c r="E265" s="104"/>
    </row>
    <row r="266">
      <c r="E266" s="104"/>
    </row>
    <row r="267">
      <c r="E267" s="104"/>
    </row>
    <row r="268">
      <c r="E268" s="104"/>
    </row>
    <row r="269">
      <c r="E269" s="104"/>
    </row>
    <row r="270">
      <c r="E270" s="104"/>
    </row>
    <row r="271">
      <c r="E271" s="104"/>
    </row>
    <row r="272">
      <c r="E272" s="104"/>
    </row>
    <row r="273">
      <c r="E273" s="104"/>
    </row>
    <row r="274">
      <c r="E274" s="104"/>
    </row>
    <row r="275">
      <c r="E275" s="104"/>
    </row>
    <row r="276">
      <c r="E276" s="104"/>
    </row>
    <row r="277">
      <c r="E277" s="104"/>
    </row>
    <row r="278">
      <c r="E278" s="104"/>
    </row>
    <row r="279">
      <c r="E279" s="104"/>
    </row>
    <row r="280">
      <c r="E280" s="104"/>
    </row>
    <row r="281">
      <c r="E281" s="104"/>
    </row>
    <row r="282">
      <c r="E282" s="104"/>
    </row>
    <row r="283">
      <c r="E283" s="104"/>
    </row>
    <row r="284">
      <c r="E284" s="104"/>
    </row>
    <row r="285">
      <c r="E285" s="104"/>
    </row>
    <row r="286">
      <c r="E286" s="104"/>
    </row>
    <row r="287">
      <c r="E287" s="104"/>
    </row>
    <row r="288">
      <c r="E288" s="104"/>
    </row>
    <row r="289">
      <c r="E289" s="104"/>
    </row>
    <row r="290">
      <c r="E290" s="104"/>
    </row>
    <row r="291">
      <c r="E291" s="104"/>
    </row>
    <row r="292">
      <c r="E292" s="104"/>
    </row>
    <row r="293">
      <c r="E293" s="104"/>
    </row>
    <row r="294">
      <c r="E294" s="104"/>
    </row>
    <row r="295">
      <c r="E295" s="104"/>
    </row>
    <row r="296">
      <c r="E296" s="104"/>
    </row>
    <row r="297">
      <c r="E297" s="104"/>
    </row>
    <row r="298">
      <c r="E298" s="104"/>
    </row>
    <row r="299">
      <c r="E299" s="104"/>
    </row>
    <row r="300">
      <c r="E300" s="104"/>
    </row>
    <row r="301">
      <c r="E301" s="104"/>
    </row>
    <row r="302">
      <c r="E302" s="104"/>
    </row>
    <row r="303">
      <c r="E303" s="104"/>
    </row>
    <row r="304">
      <c r="E304" s="104"/>
    </row>
    <row r="305">
      <c r="E305" s="104"/>
    </row>
    <row r="306">
      <c r="E306" s="104"/>
    </row>
    <row r="307">
      <c r="E307" s="104"/>
    </row>
    <row r="308">
      <c r="E308" s="104"/>
    </row>
    <row r="309">
      <c r="E309" s="104"/>
    </row>
    <row r="310">
      <c r="E310" s="104"/>
    </row>
    <row r="311">
      <c r="E311" s="104"/>
    </row>
    <row r="312">
      <c r="E312" s="104"/>
    </row>
    <row r="313">
      <c r="E313" s="104"/>
    </row>
    <row r="314">
      <c r="E314" s="104"/>
    </row>
    <row r="315">
      <c r="E315" s="104"/>
    </row>
    <row r="316">
      <c r="E316" s="104"/>
    </row>
    <row r="317">
      <c r="E317" s="104"/>
    </row>
    <row r="318">
      <c r="E318" s="104"/>
    </row>
    <row r="319">
      <c r="E319" s="104"/>
    </row>
    <row r="320">
      <c r="E320" s="104"/>
    </row>
    <row r="321">
      <c r="E321" s="104"/>
    </row>
    <row r="322">
      <c r="E322" s="104"/>
    </row>
    <row r="323">
      <c r="E323" s="104"/>
    </row>
    <row r="324">
      <c r="E324" s="104"/>
    </row>
    <row r="325">
      <c r="E325" s="104"/>
    </row>
    <row r="326">
      <c r="E326" s="104"/>
    </row>
    <row r="327">
      <c r="E327" s="104"/>
    </row>
    <row r="328">
      <c r="E328" s="104"/>
    </row>
    <row r="329">
      <c r="E329" s="104"/>
    </row>
    <row r="330">
      <c r="E330" s="104"/>
    </row>
    <row r="331">
      <c r="E331" s="104"/>
    </row>
    <row r="332">
      <c r="E332" s="104"/>
    </row>
    <row r="333">
      <c r="E333" s="104"/>
    </row>
    <row r="334">
      <c r="E334" s="104"/>
    </row>
    <row r="335">
      <c r="E335" s="104"/>
    </row>
    <row r="336">
      <c r="E336" s="104"/>
    </row>
    <row r="337">
      <c r="E337" s="104"/>
    </row>
    <row r="338">
      <c r="E338" s="104"/>
    </row>
    <row r="339">
      <c r="E339" s="104"/>
    </row>
    <row r="340">
      <c r="E340" s="104"/>
    </row>
    <row r="341">
      <c r="E341" s="104"/>
    </row>
    <row r="342">
      <c r="E342" s="104"/>
    </row>
    <row r="343">
      <c r="E343" s="104"/>
    </row>
    <row r="344">
      <c r="E344" s="104"/>
    </row>
    <row r="345">
      <c r="E345" s="104"/>
    </row>
    <row r="346">
      <c r="E346" s="104"/>
    </row>
    <row r="347">
      <c r="E347" s="104"/>
    </row>
    <row r="348">
      <c r="E348" s="104"/>
    </row>
    <row r="349">
      <c r="E349" s="104"/>
    </row>
    <row r="350">
      <c r="E350" s="104"/>
    </row>
    <row r="351">
      <c r="E351" s="104"/>
    </row>
    <row r="352">
      <c r="E352" s="104"/>
    </row>
    <row r="353">
      <c r="E353" s="104"/>
    </row>
    <row r="354">
      <c r="E354" s="104"/>
    </row>
    <row r="355">
      <c r="E355" s="104"/>
    </row>
    <row r="356">
      <c r="E356" s="104"/>
    </row>
    <row r="357">
      <c r="E357" s="104"/>
    </row>
    <row r="358">
      <c r="E358" s="104"/>
    </row>
    <row r="359">
      <c r="E359" s="104"/>
    </row>
    <row r="360">
      <c r="E360" s="104"/>
    </row>
    <row r="361">
      <c r="E361" s="104"/>
    </row>
    <row r="362">
      <c r="E362" s="104"/>
    </row>
    <row r="363">
      <c r="E363" s="104"/>
    </row>
    <row r="364">
      <c r="E364" s="104"/>
    </row>
    <row r="365">
      <c r="E365" s="104"/>
    </row>
    <row r="366">
      <c r="E366" s="104"/>
    </row>
    <row r="367">
      <c r="E367" s="104"/>
    </row>
    <row r="368">
      <c r="E368" s="104"/>
    </row>
    <row r="369">
      <c r="E369" s="104"/>
    </row>
    <row r="370">
      <c r="E370" s="104"/>
    </row>
    <row r="371">
      <c r="E371" s="104"/>
    </row>
    <row r="372">
      <c r="E372" s="104"/>
    </row>
    <row r="373">
      <c r="E373" s="104"/>
    </row>
    <row r="374">
      <c r="E374" s="104"/>
    </row>
    <row r="375">
      <c r="E375" s="104"/>
    </row>
    <row r="376">
      <c r="E376" s="104"/>
    </row>
    <row r="377">
      <c r="E377" s="104"/>
    </row>
    <row r="378">
      <c r="E378" s="104"/>
    </row>
    <row r="379">
      <c r="E379" s="104"/>
    </row>
    <row r="380">
      <c r="E380" s="104"/>
    </row>
    <row r="381">
      <c r="E381" s="104"/>
    </row>
    <row r="382">
      <c r="E382" s="104"/>
    </row>
    <row r="383">
      <c r="E383" s="104"/>
    </row>
    <row r="384">
      <c r="E384" s="104"/>
    </row>
    <row r="385">
      <c r="E385" s="104"/>
    </row>
    <row r="386">
      <c r="E386" s="104"/>
    </row>
    <row r="387">
      <c r="E387" s="104"/>
    </row>
    <row r="388">
      <c r="E388" s="104"/>
    </row>
    <row r="389">
      <c r="E389" s="104"/>
    </row>
    <row r="390">
      <c r="E390" s="104"/>
    </row>
    <row r="391">
      <c r="E391" s="104"/>
    </row>
    <row r="392">
      <c r="E392" s="104"/>
    </row>
    <row r="393">
      <c r="E393" s="104"/>
    </row>
    <row r="394">
      <c r="E394" s="104"/>
    </row>
    <row r="395">
      <c r="E395" s="104"/>
    </row>
    <row r="396">
      <c r="E396" s="104"/>
    </row>
    <row r="397">
      <c r="E397" s="104"/>
    </row>
    <row r="398">
      <c r="E398" s="104"/>
    </row>
    <row r="399">
      <c r="E399" s="104"/>
    </row>
    <row r="400">
      <c r="E400" s="104"/>
    </row>
    <row r="401">
      <c r="E401" s="104"/>
    </row>
    <row r="402">
      <c r="E402" s="104"/>
    </row>
    <row r="403">
      <c r="E403" s="104"/>
    </row>
    <row r="404">
      <c r="E404" s="104"/>
    </row>
    <row r="405">
      <c r="E405" s="104"/>
    </row>
    <row r="406">
      <c r="E406" s="104"/>
    </row>
    <row r="407">
      <c r="E407" s="104"/>
    </row>
    <row r="408">
      <c r="E408" s="104"/>
    </row>
    <row r="409">
      <c r="E409" s="104"/>
    </row>
    <row r="410">
      <c r="E410" s="104"/>
    </row>
    <row r="411">
      <c r="E411" s="104"/>
    </row>
    <row r="412">
      <c r="E412" s="104"/>
    </row>
    <row r="413">
      <c r="E413" s="104"/>
    </row>
    <row r="414">
      <c r="E414" s="104"/>
    </row>
    <row r="415">
      <c r="E415" s="104"/>
    </row>
    <row r="416">
      <c r="E416" s="104"/>
    </row>
    <row r="417">
      <c r="E417" s="104"/>
    </row>
    <row r="418">
      <c r="E418" s="104"/>
    </row>
    <row r="419">
      <c r="E419" s="104"/>
    </row>
    <row r="420">
      <c r="E420" s="104"/>
    </row>
    <row r="421">
      <c r="E421" s="104"/>
    </row>
    <row r="422">
      <c r="E422" s="104"/>
    </row>
    <row r="423">
      <c r="E423" s="104"/>
    </row>
    <row r="424">
      <c r="E424" s="104"/>
    </row>
    <row r="425">
      <c r="E425" s="104"/>
    </row>
    <row r="426">
      <c r="E426" s="104"/>
    </row>
    <row r="427">
      <c r="E427" s="104"/>
    </row>
    <row r="428">
      <c r="E428" s="104"/>
    </row>
    <row r="429">
      <c r="E429" s="104"/>
    </row>
    <row r="430">
      <c r="E430" s="104"/>
    </row>
    <row r="431">
      <c r="E431" s="104"/>
    </row>
    <row r="432">
      <c r="E432" s="104"/>
    </row>
    <row r="433">
      <c r="E433" s="104"/>
    </row>
    <row r="434">
      <c r="E434" s="104"/>
    </row>
    <row r="435">
      <c r="E435" s="104"/>
    </row>
    <row r="436">
      <c r="E436" s="104"/>
    </row>
    <row r="437">
      <c r="E437" s="104"/>
    </row>
    <row r="438">
      <c r="E438" s="104"/>
    </row>
    <row r="439">
      <c r="E439" s="104"/>
    </row>
    <row r="440">
      <c r="E440" s="104"/>
    </row>
    <row r="441">
      <c r="E441" s="104"/>
    </row>
    <row r="442">
      <c r="E442" s="104"/>
    </row>
    <row r="443">
      <c r="E443" s="104"/>
    </row>
    <row r="444">
      <c r="E444" s="104"/>
    </row>
    <row r="445">
      <c r="E445" s="104"/>
    </row>
    <row r="446">
      <c r="E446" s="104"/>
    </row>
    <row r="447">
      <c r="E447" s="104"/>
    </row>
    <row r="448">
      <c r="E448" s="104"/>
    </row>
    <row r="449">
      <c r="E449" s="104"/>
    </row>
    <row r="450">
      <c r="E450" s="104"/>
    </row>
    <row r="451">
      <c r="E451" s="104"/>
    </row>
    <row r="452">
      <c r="E452" s="104"/>
    </row>
    <row r="453">
      <c r="E453" s="104"/>
    </row>
    <row r="454">
      <c r="E454" s="104"/>
    </row>
    <row r="455">
      <c r="E455" s="104"/>
    </row>
    <row r="456">
      <c r="E456" s="104"/>
    </row>
    <row r="457">
      <c r="E457" s="104"/>
    </row>
    <row r="458">
      <c r="E458" s="104"/>
    </row>
    <row r="459">
      <c r="E459" s="104"/>
    </row>
    <row r="460">
      <c r="E460" s="104"/>
    </row>
    <row r="461">
      <c r="E461" s="104"/>
    </row>
    <row r="462">
      <c r="E462" s="104"/>
    </row>
    <row r="463">
      <c r="E463" s="104"/>
    </row>
    <row r="464">
      <c r="E464" s="104"/>
    </row>
    <row r="465">
      <c r="E465" s="104"/>
    </row>
    <row r="466">
      <c r="E466" s="104"/>
    </row>
    <row r="467">
      <c r="E467" s="104"/>
    </row>
    <row r="468">
      <c r="E468" s="104"/>
    </row>
    <row r="469">
      <c r="E469" s="104"/>
    </row>
    <row r="470">
      <c r="E470" s="104"/>
    </row>
    <row r="471">
      <c r="E471" s="104"/>
    </row>
    <row r="472">
      <c r="E472" s="104"/>
    </row>
    <row r="473">
      <c r="E473" s="104"/>
    </row>
    <row r="474">
      <c r="E474" s="104"/>
    </row>
    <row r="475">
      <c r="E475" s="104"/>
    </row>
    <row r="476">
      <c r="E476" s="104"/>
    </row>
    <row r="477">
      <c r="E477" s="104"/>
    </row>
    <row r="478">
      <c r="E478" s="104"/>
    </row>
    <row r="479">
      <c r="E479" s="104"/>
    </row>
    <row r="480">
      <c r="E480" s="104"/>
    </row>
    <row r="481">
      <c r="E481" s="104"/>
    </row>
    <row r="482">
      <c r="E482" s="104"/>
    </row>
    <row r="483">
      <c r="E483" s="104"/>
    </row>
    <row r="484">
      <c r="E484" s="104"/>
    </row>
    <row r="485">
      <c r="E485" s="104"/>
    </row>
    <row r="486">
      <c r="E486" s="104"/>
    </row>
    <row r="487">
      <c r="E487" s="104"/>
    </row>
    <row r="488">
      <c r="E488" s="104"/>
    </row>
    <row r="489">
      <c r="E489" s="104"/>
    </row>
    <row r="490">
      <c r="E490" s="104"/>
    </row>
    <row r="491">
      <c r="E491" s="104"/>
    </row>
    <row r="492">
      <c r="E492" s="104"/>
    </row>
    <row r="493">
      <c r="E493" s="104"/>
    </row>
    <row r="494">
      <c r="E494" s="104"/>
    </row>
    <row r="495">
      <c r="E495" s="104"/>
    </row>
    <row r="496">
      <c r="E496" s="104"/>
    </row>
    <row r="497">
      <c r="E497" s="104"/>
    </row>
    <row r="498">
      <c r="E498" s="104"/>
    </row>
    <row r="499">
      <c r="E499" s="104"/>
    </row>
    <row r="500">
      <c r="E500" s="104"/>
    </row>
    <row r="501">
      <c r="E501" s="104"/>
    </row>
    <row r="502">
      <c r="E502" s="104"/>
    </row>
    <row r="503">
      <c r="E503" s="104"/>
    </row>
    <row r="504">
      <c r="E504" s="104"/>
    </row>
    <row r="505">
      <c r="E505" s="104"/>
    </row>
    <row r="506">
      <c r="E506" s="104"/>
    </row>
    <row r="507">
      <c r="E507" s="104"/>
    </row>
    <row r="508">
      <c r="E508" s="104"/>
    </row>
    <row r="509">
      <c r="E509" s="104"/>
    </row>
    <row r="510">
      <c r="E510" s="104"/>
    </row>
    <row r="511">
      <c r="E511" s="104"/>
    </row>
    <row r="512">
      <c r="E512" s="104"/>
    </row>
    <row r="513">
      <c r="E513" s="104"/>
    </row>
    <row r="514">
      <c r="E514" s="104"/>
    </row>
    <row r="515">
      <c r="E515" s="104"/>
    </row>
    <row r="516">
      <c r="E516" s="104"/>
    </row>
    <row r="517">
      <c r="E517" s="104"/>
    </row>
    <row r="518">
      <c r="E518" s="104"/>
    </row>
    <row r="519">
      <c r="E519" s="104"/>
    </row>
    <row r="520">
      <c r="E520" s="104"/>
    </row>
    <row r="521">
      <c r="E521" s="104"/>
    </row>
    <row r="522">
      <c r="E522" s="104"/>
    </row>
    <row r="523">
      <c r="E523" s="104"/>
    </row>
    <row r="524">
      <c r="E524" s="104"/>
    </row>
    <row r="525">
      <c r="E525" s="104"/>
    </row>
    <row r="526">
      <c r="E526" s="104"/>
    </row>
    <row r="527">
      <c r="E527" s="104"/>
    </row>
    <row r="528">
      <c r="E528" s="104"/>
    </row>
    <row r="529">
      <c r="E529" s="104"/>
    </row>
    <row r="530">
      <c r="E530" s="104"/>
    </row>
    <row r="531">
      <c r="E531" s="104"/>
    </row>
    <row r="532">
      <c r="E532" s="104"/>
    </row>
    <row r="533">
      <c r="E533" s="104"/>
    </row>
    <row r="534">
      <c r="E534" s="104"/>
    </row>
    <row r="535">
      <c r="E535" s="104"/>
    </row>
    <row r="536">
      <c r="E536" s="104"/>
    </row>
    <row r="537">
      <c r="E537" s="104"/>
    </row>
    <row r="538">
      <c r="E538" s="104"/>
    </row>
    <row r="539">
      <c r="E539" s="104"/>
    </row>
    <row r="540">
      <c r="E540" s="104"/>
    </row>
    <row r="541">
      <c r="E541" s="104"/>
    </row>
    <row r="542">
      <c r="E542" s="104"/>
    </row>
    <row r="543">
      <c r="E543" s="104"/>
    </row>
    <row r="544">
      <c r="E544" s="104"/>
    </row>
    <row r="545">
      <c r="E545" s="104"/>
    </row>
    <row r="546">
      <c r="E546" s="104"/>
    </row>
    <row r="547">
      <c r="E547" s="104"/>
    </row>
    <row r="548">
      <c r="E548" s="104"/>
    </row>
    <row r="549">
      <c r="E549" s="104"/>
    </row>
    <row r="550">
      <c r="E550" s="104"/>
    </row>
    <row r="551">
      <c r="E551" s="104"/>
    </row>
    <row r="552">
      <c r="E552" s="104"/>
    </row>
    <row r="553">
      <c r="E553" s="104"/>
    </row>
    <row r="554">
      <c r="E554" s="104"/>
    </row>
    <row r="555">
      <c r="E555" s="104"/>
    </row>
    <row r="556">
      <c r="E556" s="104"/>
    </row>
    <row r="557">
      <c r="E557" s="104"/>
    </row>
    <row r="558">
      <c r="E558" s="104"/>
    </row>
    <row r="559">
      <c r="E559" s="104"/>
    </row>
    <row r="560">
      <c r="E560" s="104"/>
    </row>
    <row r="561">
      <c r="E561" s="104"/>
    </row>
    <row r="562">
      <c r="E562" s="104"/>
    </row>
    <row r="563">
      <c r="E563" s="104"/>
    </row>
    <row r="564">
      <c r="E564" s="104"/>
    </row>
    <row r="565">
      <c r="E565" s="104"/>
    </row>
    <row r="566">
      <c r="E566" s="104"/>
    </row>
    <row r="567">
      <c r="E567" s="104"/>
    </row>
    <row r="568">
      <c r="E568" s="104"/>
    </row>
    <row r="569">
      <c r="E569" s="104"/>
    </row>
    <row r="570">
      <c r="E570" s="104"/>
    </row>
    <row r="571">
      <c r="E571" s="104"/>
    </row>
    <row r="572">
      <c r="E572" s="104"/>
    </row>
    <row r="573">
      <c r="E573" s="104"/>
    </row>
    <row r="574">
      <c r="E574" s="104"/>
    </row>
    <row r="575">
      <c r="E575" s="104"/>
    </row>
    <row r="576">
      <c r="E576" s="104"/>
    </row>
    <row r="577">
      <c r="E577" s="104"/>
    </row>
    <row r="578">
      <c r="E578" s="104"/>
    </row>
    <row r="579">
      <c r="E579" s="104"/>
    </row>
    <row r="580">
      <c r="E580" s="104"/>
    </row>
    <row r="581">
      <c r="E581" s="104"/>
    </row>
    <row r="582">
      <c r="E582" s="104"/>
    </row>
    <row r="583">
      <c r="E583" s="104"/>
    </row>
    <row r="584">
      <c r="E584" s="104"/>
    </row>
    <row r="585">
      <c r="E585" s="104"/>
    </row>
    <row r="586">
      <c r="E586" s="104"/>
    </row>
    <row r="587">
      <c r="E587" s="104"/>
    </row>
    <row r="588">
      <c r="E588" s="104"/>
    </row>
    <row r="589">
      <c r="E589" s="104"/>
    </row>
    <row r="590">
      <c r="E590" s="104"/>
    </row>
    <row r="591">
      <c r="E591" s="104"/>
    </row>
    <row r="592">
      <c r="E592" s="104"/>
    </row>
    <row r="593">
      <c r="E593" s="104"/>
    </row>
    <row r="594">
      <c r="E594" s="104"/>
    </row>
    <row r="595">
      <c r="E595" s="104"/>
    </row>
    <row r="596">
      <c r="E596" s="104"/>
    </row>
    <row r="597">
      <c r="E597" s="104"/>
    </row>
    <row r="598">
      <c r="E598" s="104"/>
    </row>
    <row r="599">
      <c r="E599" s="104"/>
    </row>
    <row r="600">
      <c r="E600" s="104"/>
    </row>
    <row r="601">
      <c r="E601" s="104"/>
    </row>
    <row r="602">
      <c r="E602" s="104"/>
    </row>
    <row r="603">
      <c r="E603" s="104"/>
    </row>
    <row r="604">
      <c r="E604" s="104"/>
    </row>
    <row r="605">
      <c r="E605" s="104"/>
    </row>
    <row r="606">
      <c r="E606" s="104"/>
    </row>
    <row r="607">
      <c r="E607" s="104"/>
    </row>
    <row r="608">
      <c r="E608" s="104"/>
    </row>
    <row r="609">
      <c r="E609" s="104"/>
    </row>
    <row r="610">
      <c r="E610" s="104"/>
    </row>
    <row r="611">
      <c r="E611" s="104"/>
    </row>
    <row r="612">
      <c r="E612" s="104"/>
    </row>
    <row r="613">
      <c r="E613" s="104"/>
    </row>
    <row r="614">
      <c r="E614" s="104"/>
    </row>
    <row r="615">
      <c r="E615" s="104"/>
    </row>
    <row r="616">
      <c r="E616" s="104"/>
    </row>
    <row r="617">
      <c r="E617" s="104"/>
    </row>
    <row r="618">
      <c r="E618" s="104"/>
    </row>
    <row r="619">
      <c r="E619" s="104"/>
    </row>
    <row r="620">
      <c r="E620" s="104"/>
    </row>
    <row r="621">
      <c r="E621" s="104"/>
    </row>
    <row r="622">
      <c r="E622" s="104"/>
    </row>
    <row r="623">
      <c r="E623" s="104"/>
    </row>
    <row r="624">
      <c r="E624" s="104"/>
    </row>
    <row r="625">
      <c r="E625" s="104"/>
    </row>
    <row r="626">
      <c r="E626" s="104"/>
    </row>
    <row r="627">
      <c r="E627" s="104"/>
    </row>
    <row r="628">
      <c r="E628" s="104"/>
    </row>
    <row r="629">
      <c r="E629" s="104"/>
    </row>
    <row r="630">
      <c r="E630" s="104"/>
    </row>
    <row r="631">
      <c r="E631" s="104"/>
    </row>
    <row r="632">
      <c r="E632" s="104"/>
    </row>
    <row r="633">
      <c r="E633" s="104"/>
    </row>
    <row r="634">
      <c r="E634" s="104"/>
    </row>
    <row r="635">
      <c r="E635" s="104"/>
    </row>
    <row r="636">
      <c r="E636" s="104"/>
    </row>
    <row r="637">
      <c r="E637" s="104"/>
    </row>
    <row r="638">
      <c r="E638" s="104"/>
    </row>
    <row r="639">
      <c r="E639" s="104"/>
    </row>
    <row r="640">
      <c r="E640" s="104"/>
    </row>
    <row r="641">
      <c r="E641" s="104"/>
    </row>
    <row r="642">
      <c r="E642" s="104"/>
    </row>
    <row r="643">
      <c r="E643" s="104"/>
    </row>
    <row r="644">
      <c r="E644" s="104"/>
    </row>
    <row r="645">
      <c r="E645" s="104"/>
    </row>
    <row r="646">
      <c r="E646" s="104"/>
    </row>
    <row r="647">
      <c r="E647" s="104"/>
    </row>
    <row r="648">
      <c r="E648" s="104"/>
    </row>
    <row r="649">
      <c r="E649" s="104"/>
    </row>
    <row r="650">
      <c r="E650" s="104"/>
    </row>
    <row r="651">
      <c r="E651" s="104"/>
    </row>
    <row r="652">
      <c r="E652" s="104"/>
    </row>
    <row r="653">
      <c r="E653" s="104"/>
    </row>
    <row r="654">
      <c r="E654" s="104"/>
    </row>
    <row r="655">
      <c r="E655" s="104"/>
    </row>
    <row r="656">
      <c r="E656" s="104"/>
    </row>
    <row r="657">
      <c r="E657" s="104"/>
    </row>
    <row r="658">
      <c r="E658" s="104"/>
    </row>
    <row r="659">
      <c r="E659" s="104"/>
    </row>
    <row r="660">
      <c r="E660" s="104"/>
    </row>
    <row r="661">
      <c r="E661" s="104"/>
    </row>
    <row r="662">
      <c r="E662" s="104"/>
    </row>
    <row r="663">
      <c r="E663" s="104"/>
    </row>
    <row r="664">
      <c r="E664" s="104"/>
    </row>
    <row r="665">
      <c r="E665" s="104"/>
    </row>
    <row r="666">
      <c r="E666" s="104"/>
    </row>
    <row r="667">
      <c r="E667" s="104"/>
    </row>
    <row r="668">
      <c r="E668" s="104"/>
    </row>
    <row r="669">
      <c r="E669" s="104"/>
    </row>
    <row r="670">
      <c r="E670" s="104"/>
    </row>
    <row r="671">
      <c r="E671" s="104"/>
    </row>
    <row r="672">
      <c r="E672" s="104"/>
    </row>
    <row r="673">
      <c r="E673" s="104"/>
    </row>
    <row r="674">
      <c r="E674" s="104"/>
    </row>
    <row r="675">
      <c r="E675" s="104"/>
    </row>
    <row r="676">
      <c r="E676" s="104"/>
    </row>
    <row r="677">
      <c r="E677" s="104"/>
    </row>
    <row r="678">
      <c r="E678" s="104"/>
    </row>
    <row r="679">
      <c r="E679" s="104"/>
    </row>
    <row r="680">
      <c r="E680" s="104"/>
    </row>
    <row r="681">
      <c r="E681" s="104"/>
    </row>
    <row r="682">
      <c r="E682" s="104"/>
    </row>
    <row r="683">
      <c r="E683" s="104"/>
    </row>
    <row r="684">
      <c r="E684" s="104"/>
    </row>
    <row r="685">
      <c r="E685" s="104"/>
    </row>
    <row r="686">
      <c r="E686" s="104"/>
    </row>
    <row r="687">
      <c r="E687" s="104"/>
    </row>
    <row r="688">
      <c r="E688" s="104"/>
    </row>
    <row r="689">
      <c r="E689" s="104"/>
    </row>
    <row r="690">
      <c r="E690" s="104"/>
    </row>
    <row r="691">
      <c r="E691" s="104"/>
    </row>
    <row r="692">
      <c r="E692" s="104"/>
    </row>
    <row r="693">
      <c r="E693" s="104"/>
    </row>
    <row r="694">
      <c r="E694" s="104"/>
    </row>
    <row r="695">
      <c r="E695" s="104"/>
    </row>
    <row r="696">
      <c r="E696" s="104"/>
    </row>
    <row r="697">
      <c r="E697" s="104"/>
    </row>
    <row r="698">
      <c r="E698" s="104"/>
    </row>
    <row r="699">
      <c r="E699" s="104"/>
    </row>
    <row r="700">
      <c r="E700" s="104"/>
    </row>
    <row r="701">
      <c r="E701" s="104"/>
    </row>
    <row r="702">
      <c r="E702" s="104"/>
    </row>
    <row r="703">
      <c r="E703" s="104"/>
    </row>
    <row r="704">
      <c r="E704" s="104"/>
    </row>
    <row r="705">
      <c r="E705" s="104"/>
    </row>
    <row r="706">
      <c r="E706" s="104"/>
    </row>
    <row r="707">
      <c r="E707" s="104"/>
    </row>
    <row r="708">
      <c r="E708" s="104"/>
    </row>
    <row r="709">
      <c r="E709" s="104"/>
    </row>
    <row r="710">
      <c r="E710" s="104"/>
    </row>
    <row r="711">
      <c r="E711" s="104"/>
    </row>
    <row r="712">
      <c r="E712" s="104"/>
    </row>
    <row r="713">
      <c r="E713" s="104"/>
    </row>
    <row r="714">
      <c r="E714" s="104"/>
    </row>
    <row r="715">
      <c r="E715" s="104"/>
    </row>
    <row r="716">
      <c r="E716" s="104"/>
    </row>
    <row r="717">
      <c r="E717" s="104"/>
    </row>
    <row r="718">
      <c r="E718" s="104"/>
    </row>
    <row r="719">
      <c r="E719" s="104"/>
    </row>
    <row r="720">
      <c r="E720" s="104"/>
    </row>
    <row r="721">
      <c r="E721" s="104"/>
    </row>
    <row r="722">
      <c r="E722" s="104"/>
    </row>
    <row r="723">
      <c r="E723" s="104"/>
    </row>
    <row r="724">
      <c r="E724" s="104"/>
    </row>
    <row r="725">
      <c r="E725" s="104"/>
    </row>
    <row r="726">
      <c r="E726" s="104"/>
    </row>
    <row r="727">
      <c r="E727" s="104"/>
    </row>
    <row r="728">
      <c r="E728" s="104"/>
    </row>
    <row r="729">
      <c r="E729" s="104"/>
    </row>
    <row r="730">
      <c r="E730" s="104"/>
    </row>
    <row r="731">
      <c r="E731" s="104"/>
    </row>
    <row r="732">
      <c r="E732" s="104"/>
    </row>
    <row r="733">
      <c r="E733" s="104"/>
    </row>
    <row r="734">
      <c r="E734" s="104"/>
    </row>
    <row r="735">
      <c r="E735" s="104"/>
    </row>
    <row r="736">
      <c r="E736" s="104"/>
    </row>
    <row r="737">
      <c r="E737" s="104"/>
    </row>
    <row r="738">
      <c r="E738" s="104"/>
    </row>
    <row r="739">
      <c r="E739" s="104"/>
    </row>
    <row r="740">
      <c r="E740" s="104"/>
    </row>
    <row r="741">
      <c r="E741" s="104"/>
    </row>
    <row r="742">
      <c r="E742" s="104"/>
    </row>
    <row r="743">
      <c r="E743" s="104"/>
    </row>
    <row r="744">
      <c r="E744" s="104"/>
    </row>
    <row r="745">
      <c r="E745" s="104"/>
    </row>
    <row r="746">
      <c r="E746" s="104"/>
    </row>
    <row r="747">
      <c r="E747" s="104"/>
    </row>
    <row r="748">
      <c r="E748" s="104"/>
    </row>
    <row r="749">
      <c r="E749" s="104"/>
    </row>
    <row r="750">
      <c r="E750" s="104"/>
    </row>
    <row r="751">
      <c r="E751" s="104"/>
    </row>
    <row r="752">
      <c r="E752" s="104"/>
    </row>
    <row r="753">
      <c r="E753" s="104"/>
    </row>
    <row r="754">
      <c r="E754" s="104"/>
    </row>
    <row r="755">
      <c r="E755" s="104"/>
    </row>
    <row r="756">
      <c r="E756" s="104"/>
    </row>
    <row r="757">
      <c r="E757" s="104"/>
    </row>
    <row r="758">
      <c r="E758" s="104"/>
    </row>
    <row r="759">
      <c r="E759" s="104"/>
    </row>
    <row r="760">
      <c r="E760" s="104"/>
    </row>
    <row r="761">
      <c r="E761" s="104"/>
    </row>
    <row r="762">
      <c r="E762" s="104"/>
    </row>
    <row r="763">
      <c r="E763" s="104"/>
    </row>
    <row r="764">
      <c r="E764" s="104"/>
    </row>
    <row r="765">
      <c r="E765" s="104"/>
    </row>
    <row r="766">
      <c r="E766" s="104"/>
    </row>
    <row r="767">
      <c r="E767" s="104"/>
    </row>
    <row r="768">
      <c r="E768" s="104"/>
    </row>
    <row r="769">
      <c r="E769" s="104"/>
    </row>
    <row r="770">
      <c r="E770" s="104"/>
    </row>
    <row r="771">
      <c r="E771" s="104"/>
    </row>
    <row r="772">
      <c r="E772" s="104"/>
    </row>
    <row r="773">
      <c r="E773" s="104"/>
    </row>
    <row r="774">
      <c r="E774" s="104"/>
    </row>
    <row r="775">
      <c r="E775" s="104"/>
    </row>
    <row r="776">
      <c r="E776" s="104"/>
    </row>
    <row r="777">
      <c r="E777" s="104"/>
    </row>
    <row r="778">
      <c r="E778" s="104"/>
    </row>
    <row r="779">
      <c r="E779" s="104"/>
    </row>
    <row r="780">
      <c r="E780" s="104"/>
    </row>
    <row r="781">
      <c r="E781" s="104"/>
    </row>
    <row r="782">
      <c r="E782" s="104"/>
    </row>
    <row r="783">
      <c r="E783" s="104"/>
    </row>
    <row r="784">
      <c r="E784" s="104"/>
    </row>
    <row r="785">
      <c r="E785" s="104"/>
    </row>
    <row r="786">
      <c r="E786" s="104"/>
    </row>
    <row r="787">
      <c r="E787" s="104"/>
    </row>
    <row r="788">
      <c r="E788" s="104"/>
    </row>
    <row r="789">
      <c r="E789" s="104"/>
    </row>
    <row r="790">
      <c r="E790" s="104"/>
    </row>
    <row r="791">
      <c r="E791" s="104"/>
    </row>
    <row r="792">
      <c r="E792" s="104"/>
    </row>
    <row r="793">
      <c r="E793" s="104"/>
    </row>
    <row r="794">
      <c r="E794" s="104"/>
    </row>
    <row r="795">
      <c r="E795" s="104"/>
    </row>
    <row r="796">
      <c r="E796" s="104"/>
    </row>
    <row r="797">
      <c r="E797" s="104"/>
    </row>
    <row r="798">
      <c r="E798" s="104"/>
    </row>
    <row r="799">
      <c r="E799" s="104"/>
    </row>
    <row r="800">
      <c r="E800" s="104"/>
    </row>
    <row r="801">
      <c r="E801" s="104"/>
    </row>
    <row r="802">
      <c r="E802" s="104"/>
    </row>
    <row r="803">
      <c r="E803" s="104"/>
    </row>
    <row r="804">
      <c r="E804" s="104"/>
    </row>
    <row r="805">
      <c r="E805" s="104"/>
    </row>
    <row r="806">
      <c r="E806" s="104"/>
    </row>
    <row r="807">
      <c r="E807" s="104"/>
    </row>
    <row r="808">
      <c r="E808" s="104"/>
    </row>
    <row r="809">
      <c r="E809" s="104"/>
    </row>
    <row r="810">
      <c r="E810" s="104"/>
    </row>
    <row r="811">
      <c r="E811" s="104"/>
    </row>
    <row r="812">
      <c r="E812" s="104"/>
    </row>
    <row r="813">
      <c r="E813" s="104"/>
    </row>
    <row r="814">
      <c r="E814" s="104"/>
    </row>
    <row r="815">
      <c r="E815" s="104"/>
    </row>
    <row r="816">
      <c r="E816" s="104"/>
    </row>
    <row r="817">
      <c r="E817" s="104"/>
    </row>
    <row r="818">
      <c r="E818" s="104"/>
    </row>
    <row r="819">
      <c r="E819" s="104"/>
    </row>
    <row r="820">
      <c r="E820" s="104"/>
    </row>
    <row r="821">
      <c r="E821" s="104"/>
    </row>
    <row r="822">
      <c r="E822" s="104"/>
    </row>
    <row r="823">
      <c r="E823" s="104"/>
    </row>
    <row r="824">
      <c r="E824" s="104"/>
    </row>
    <row r="825">
      <c r="E825" s="104"/>
    </row>
    <row r="826">
      <c r="E826" s="104"/>
    </row>
    <row r="827">
      <c r="E827" s="104"/>
    </row>
    <row r="828">
      <c r="E828" s="104"/>
    </row>
    <row r="829">
      <c r="E829" s="104"/>
    </row>
    <row r="830">
      <c r="E830" s="104"/>
    </row>
    <row r="831">
      <c r="E831" s="104"/>
    </row>
    <row r="832">
      <c r="E832" s="104"/>
    </row>
    <row r="833">
      <c r="E833" s="104"/>
    </row>
    <row r="834">
      <c r="E834" s="104"/>
    </row>
    <row r="835">
      <c r="E835" s="104"/>
    </row>
    <row r="836">
      <c r="E836" s="104"/>
    </row>
    <row r="837">
      <c r="E837" s="104"/>
    </row>
    <row r="838">
      <c r="E838" s="104"/>
    </row>
    <row r="839">
      <c r="E839" s="104"/>
    </row>
    <row r="840">
      <c r="E840" s="104"/>
    </row>
    <row r="841">
      <c r="E841" s="104"/>
    </row>
    <row r="842">
      <c r="E842" s="104"/>
    </row>
    <row r="843">
      <c r="E843" s="104"/>
    </row>
    <row r="844">
      <c r="E844" s="104"/>
    </row>
    <row r="845">
      <c r="E845" s="104"/>
    </row>
    <row r="846">
      <c r="E846" s="104"/>
    </row>
    <row r="847">
      <c r="E847" s="104"/>
    </row>
    <row r="848">
      <c r="E848" s="104"/>
    </row>
    <row r="849">
      <c r="E849" s="104"/>
    </row>
    <row r="850">
      <c r="E850" s="104"/>
    </row>
    <row r="851">
      <c r="E851" s="104"/>
    </row>
    <row r="852">
      <c r="E852" s="104"/>
    </row>
    <row r="853">
      <c r="E853" s="104"/>
    </row>
    <row r="854">
      <c r="E854" s="104"/>
    </row>
    <row r="855">
      <c r="E855" s="104"/>
    </row>
    <row r="856">
      <c r="E856" s="104"/>
    </row>
    <row r="857">
      <c r="E857" s="104"/>
    </row>
    <row r="858">
      <c r="E858" s="104"/>
    </row>
    <row r="859">
      <c r="E859" s="104"/>
    </row>
    <row r="860">
      <c r="E860" s="104"/>
    </row>
    <row r="861">
      <c r="E861" s="104"/>
    </row>
    <row r="862">
      <c r="E862" s="104"/>
    </row>
    <row r="863">
      <c r="E863" s="104"/>
    </row>
    <row r="864">
      <c r="E864" s="104"/>
    </row>
    <row r="865">
      <c r="E865" s="104"/>
    </row>
    <row r="866">
      <c r="E866" s="104"/>
    </row>
    <row r="867">
      <c r="E867" s="104"/>
    </row>
    <row r="868">
      <c r="E868" s="104"/>
    </row>
    <row r="869">
      <c r="E869" s="104"/>
    </row>
    <row r="870">
      <c r="E870" s="104"/>
    </row>
    <row r="871">
      <c r="E871" s="104"/>
    </row>
    <row r="872">
      <c r="E872" s="104"/>
    </row>
    <row r="873">
      <c r="E873" s="104"/>
    </row>
    <row r="874">
      <c r="E874" s="104"/>
    </row>
    <row r="875">
      <c r="E875" s="104"/>
    </row>
    <row r="876">
      <c r="E876" s="104"/>
    </row>
    <row r="877">
      <c r="E877" s="104"/>
    </row>
    <row r="878">
      <c r="E878" s="104"/>
    </row>
    <row r="879">
      <c r="E879" s="104"/>
    </row>
    <row r="880">
      <c r="E880" s="104"/>
    </row>
    <row r="881">
      <c r="E881" s="104"/>
    </row>
    <row r="882">
      <c r="E882" s="104"/>
    </row>
    <row r="883">
      <c r="E883" s="104"/>
    </row>
    <row r="884">
      <c r="E884" s="104"/>
    </row>
    <row r="885">
      <c r="E885" s="104"/>
    </row>
    <row r="886">
      <c r="E886" s="104"/>
    </row>
    <row r="887">
      <c r="E887" s="104"/>
    </row>
    <row r="888">
      <c r="E888" s="104"/>
    </row>
    <row r="889">
      <c r="E889" s="104"/>
    </row>
    <row r="890">
      <c r="E890" s="104"/>
    </row>
    <row r="891">
      <c r="E891" s="104"/>
    </row>
    <row r="892">
      <c r="E892" s="104"/>
    </row>
    <row r="893">
      <c r="E893" s="104"/>
    </row>
    <row r="894">
      <c r="E894" s="104"/>
    </row>
    <row r="895">
      <c r="E895" s="104"/>
    </row>
    <row r="896">
      <c r="E896" s="104"/>
    </row>
    <row r="897">
      <c r="E897" s="104"/>
    </row>
    <row r="898">
      <c r="E898" s="104"/>
    </row>
    <row r="899">
      <c r="E899" s="104"/>
    </row>
    <row r="900">
      <c r="E900" s="104"/>
    </row>
    <row r="901">
      <c r="E901" s="104"/>
    </row>
    <row r="902">
      <c r="E902" s="104"/>
    </row>
    <row r="903">
      <c r="E903" s="104"/>
    </row>
    <row r="904">
      <c r="E904" s="104"/>
    </row>
    <row r="905">
      <c r="E905" s="104"/>
    </row>
    <row r="906">
      <c r="E906" s="104"/>
    </row>
    <row r="907">
      <c r="E907" s="104"/>
    </row>
    <row r="908">
      <c r="E908" s="104"/>
    </row>
    <row r="909">
      <c r="E909" s="104"/>
    </row>
    <row r="910">
      <c r="E910" s="104"/>
    </row>
    <row r="911">
      <c r="E911" s="104"/>
    </row>
    <row r="912">
      <c r="E912" s="104"/>
    </row>
    <row r="913">
      <c r="E913" s="104"/>
    </row>
    <row r="914">
      <c r="E914" s="104"/>
    </row>
    <row r="915">
      <c r="E915" s="104"/>
    </row>
    <row r="916">
      <c r="E916" s="104"/>
    </row>
    <row r="917">
      <c r="E917" s="104"/>
    </row>
    <row r="918">
      <c r="E918" s="104"/>
    </row>
    <row r="919">
      <c r="E919" s="104"/>
    </row>
    <row r="920">
      <c r="E920" s="104"/>
    </row>
    <row r="921">
      <c r="E921" s="104"/>
    </row>
    <row r="922">
      <c r="E922" s="104"/>
    </row>
    <row r="923">
      <c r="E923" s="104"/>
    </row>
    <row r="924">
      <c r="E924" s="104"/>
    </row>
    <row r="925">
      <c r="E925" s="104"/>
    </row>
    <row r="926">
      <c r="E926" s="104"/>
    </row>
    <row r="927">
      <c r="E927" s="104"/>
    </row>
    <row r="928">
      <c r="E928" s="104"/>
    </row>
    <row r="929">
      <c r="E929" s="104"/>
    </row>
    <row r="930">
      <c r="E930" s="104"/>
    </row>
    <row r="931">
      <c r="E931" s="104"/>
    </row>
    <row r="932">
      <c r="E932" s="104"/>
    </row>
    <row r="933">
      <c r="E933" s="104"/>
    </row>
    <row r="934">
      <c r="E934" s="104"/>
    </row>
    <row r="935">
      <c r="E935" s="104"/>
    </row>
    <row r="936">
      <c r="E936" s="104"/>
    </row>
    <row r="937">
      <c r="E937" s="104"/>
    </row>
    <row r="938">
      <c r="E938" s="104"/>
    </row>
    <row r="939">
      <c r="E939" s="104"/>
    </row>
    <row r="940">
      <c r="E940" s="104"/>
    </row>
    <row r="941">
      <c r="E941" s="104"/>
    </row>
    <row r="942">
      <c r="E942" s="104"/>
    </row>
    <row r="943">
      <c r="E943" s="104"/>
    </row>
    <row r="944">
      <c r="E944" s="104"/>
    </row>
    <row r="945">
      <c r="E945" s="104"/>
    </row>
    <row r="946">
      <c r="E946" s="104"/>
    </row>
    <row r="947">
      <c r="E947" s="104"/>
    </row>
    <row r="948">
      <c r="E948" s="104"/>
    </row>
    <row r="949">
      <c r="E949" s="104"/>
    </row>
    <row r="950">
      <c r="E950" s="104"/>
    </row>
    <row r="951">
      <c r="E951" s="104"/>
    </row>
    <row r="952">
      <c r="E952" s="104"/>
    </row>
    <row r="953">
      <c r="E953" s="104"/>
    </row>
    <row r="954">
      <c r="E954" s="104"/>
    </row>
    <row r="955">
      <c r="E955" s="104"/>
    </row>
    <row r="956">
      <c r="E956" s="104"/>
    </row>
    <row r="957">
      <c r="E957" s="104"/>
    </row>
    <row r="958">
      <c r="E958" s="104"/>
    </row>
    <row r="959">
      <c r="E959" s="104"/>
    </row>
    <row r="960">
      <c r="E960" s="104"/>
    </row>
    <row r="961">
      <c r="E961" s="104"/>
    </row>
    <row r="962">
      <c r="E962" s="104"/>
    </row>
    <row r="963">
      <c r="E963" s="104"/>
    </row>
    <row r="964">
      <c r="E964" s="104"/>
    </row>
    <row r="965">
      <c r="E965" s="104"/>
    </row>
    <row r="966">
      <c r="E966" s="104"/>
    </row>
    <row r="967">
      <c r="E967" s="104"/>
    </row>
    <row r="968">
      <c r="E968" s="104"/>
    </row>
    <row r="969">
      <c r="E969" s="104"/>
    </row>
    <row r="970">
      <c r="E970" s="104"/>
    </row>
    <row r="971">
      <c r="E971" s="104"/>
    </row>
    <row r="972">
      <c r="E972" s="104"/>
    </row>
    <row r="973">
      <c r="E973" s="104"/>
    </row>
    <row r="974">
      <c r="E974" s="104"/>
    </row>
    <row r="975">
      <c r="E975" s="104"/>
    </row>
    <row r="976">
      <c r="E976" s="104"/>
    </row>
    <row r="977">
      <c r="E977" s="104"/>
    </row>
    <row r="978">
      <c r="E978" s="104"/>
    </row>
    <row r="979">
      <c r="E979" s="104"/>
    </row>
    <row r="980">
      <c r="E980" s="104"/>
    </row>
    <row r="981">
      <c r="E981" s="104"/>
    </row>
    <row r="982">
      <c r="E982" s="104"/>
    </row>
    <row r="983">
      <c r="E983" s="104"/>
    </row>
    <row r="984">
      <c r="E984" s="104"/>
    </row>
    <row r="985">
      <c r="E985" s="104"/>
    </row>
    <row r="986">
      <c r="E986" s="104"/>
    </row>
    <row r="987">
      <c r="E987" s="104"/>
    </row>
    <row r="988">
      <c r="E988" s="104"/>
    </row>
    <row r="989">
      <c r="E989" s="104"/>
    </row>
    <row r="990">
      <c r="E990" s="104"/>
    </row>
    <row r="991">
      <c r="E991" s="104"/>
    </row>
    <row r="992">
      <c r="E992" s="104"/>
    </row>
    <row r="993">
      <c r="E993" s="104"/>
    </row>
    <row r="994">
      <c r="E994" s="104"/>
    </row>
    <row r="995">
      <c r="E995" s="104"/>
    </row>
    <row r="996">
      <c r="E996" s="104"/>
    </row>
    <row r="997">
      <c r="E997" s="104"/>
    </row>
    <row r="998">
      <c r="E998" s="104"/>
    </row>
    <row r="999">
      <c r="E999" s="104"/>
    </row>
    <row r="1000">
      <c r="E1000" s="104"/>
    </row>
    <row r="1001">
      <c r="E1001" s="104"/>
    </row>
    <row r="1002">
      <c r="E1002" s="104"/>
    </row>
    <row r="1003">
      <c r="E1003" s="104"/>
    </row>
    <row r="1004">
      <c r="E1004" s="104"/>
    </row>
    <row r="1005">
      <c r="E1005" s="104"/>
    </row>
    <row r="1006">
      <c r="E1006" s="104"/>
    </row>
    <row r="1007">
      <c r="E1007" s="104"/>
    </row>
    <row r="1008">
      <c r="E1008" s="104"/>
    </row>
    <row r="1009">
      <c r="E1009" s="104"/>
    </row>
    <row r="1010">
      <c r="E1010" s="104"/>
    </row>
    <row r="1011">
      <c r="E1011" s="104"/>
    </row>
    <row r="1012">
      <c r="E1012" s="104"/>
    </row>
    <row r="1013">
      <c r="E1013" s="104"/>
    </row>
    <row r="1014">
      <c r="E1014" s="104"/>
    </row>
    <row r="1015">
      <c r="E1015" s="104"/>
    </row>
    <row r="1016">
      <c r="E1016" s="104"/>
    </row>
    <row r="1017">
      <c r="E1017" s="104"/>
    </row>
    <row r="1018">
      <c r="E1018" s="104"/>
    </row>
    <row r="1019">
      <c r="E1019" s="104"/>
    </row>
    <row r="1020">
      <c r="E1020" s="104"/>
    </row>
    <row r="1021">
      <c r="E1021" s="104"/>
    </row>
    <row r="1022">
      <c r="E1022" s="104"/>
    </row>
    <row r="1023">
      <c r="E1023" s="104"/>
    </row>
    <row r="1024">
      <c r="E1024" s="104"/>
    </row>
    <row r="1025">
      <c r="E1025" s="104"/>
    </row>
    <row r="1026">
      <c r="E1026" s="104"/>
    </row>
    <row r="1027">
      <c r="E1027" s="104"/>
    </row>
    <row r="1028">
      <c r="E1028" s="104"/>
    </row>
    <row r="1029">
      <c r="E1029" s="104"/>
    </row>
    <row r="1030">
      <c r="E1030" s="104"/>
    </row>
    <row r="1031">
      <c r="E1031" s="104"/>
    </row>
    <row r="1032">
      <c r="E1032" s="104"/>
    </row>
    <row r="1033">
      <c r="E1033" s="104"/>
    </row>
    <row r="1034">
      <c r="E1034" s="104"/>
    </row>
    <row r="1035">
      <c r="E1035" s="104"/>
    </row>
    <row r="1036">
      <c r="E1036" s="104"/>
    </row>
    <row r="1037">
      <c r="E1037" s="104"/>
    </row>
    <row r="1038">
      <c r="E1038" s="104"/>
    </row>
    <row r="1039">
      <c r="E1039" s="104"/>
    </row>
    <row r="1040">
      <c r="E1040" s="104"/>
    </row>
    <row r="1041">
      <c r="E1041" s="104"/>
    </row>
    <row r="1042">
      <c r="E1042" s="104"/>
    </row>
    <row r="1043">
      <c r="E1043" s="104"/>
    </row>
    <row r="1044">
      <c r="E1044" s="104"/>
    </row>
    <row r="1045">
      <c r="E1045" s="104"/>
    </row>
    <row r="1046">
      <c r="E1046" s="104"/>
    </row>
    <row r="1047">
      <c r="E1047" s="104"/>
    </row>
    <row r="1048">
      <c r="E1048" s="104"/>
    </row>
    <row r="1049">
      <c r="E1049" s="104"/>
    </row>
    <row r="1050">
      <c r="E1050" s="104"/>
    </row>
    <row r="1051">
      <c r="E1051" s="104"/>
    </row>
    <row r="1052">
      <c r="E1052" s="104"/>
    </row>
    <row r="1053">
      <c r="E1053" s="104"/>
    </row>
    <row r="1054">
      <c r="E1054" s="104"/>
    </row>
    <row r="1055">
      <c r="E1055" s="104"/>
    </row>
    <row r="1056">
      <c r="E1056" s="104"/>
    </row>
    <row r="1057">
      <c r="E1057" s="104"/>
    </row>
    <row r="1058">
      <c r="E1058" s="104"/>
    </row>
    <row r="1059">
      <c r="E1059" s="104"/>
    </row>
    <row r="1060">
      <c r="E1060" s="104"/>
    </row>
    <row r="1061">
      <c r="E1061" s="104"/>
    </row>
    <row r="1062">
      <c r="E1062" s="104"/>
    </row>
    <row r="1063">
      <c r="E1063" s="104"/>
    </row>
    <row r="1064">
      <c r="E1064" s="104"/>
    </row>
    <row r="1065">
      <c r="E1065" s="104"/>
    </row>
    <row r="1066">
      <c r="E1066" s="104"/>
    </row>
    <row r="1067">
      <c r="E1067" s="104"/>
    </row>
    <row r="1068">
      <c r="E1068" s="104"/>
    </row>
    <row r="1069">
      <c r="E1069" s="104"/>
    </row>
    <row r="1070">
      <c r="E1070" s="104"/>
    </row>
    <row r="1071">
      <c r="E1071" s="104"/>
    </row>
    <row r="1072">
      <c r="E1072" s="104"/>
    </row>
    <row r="1073">
      <c r="E1073" s="104"/>
    </row>
    <row r="1074">
      <c r="E1074" s="104"/>
    </row>
    <row r="1075">
      <c r="E1075" s="104"/>
    </row>
    <row r="1076">
      <c r="E1076" s="104"/>
    </row>
    <row r="1077">
      <c r="E1077" s="104"/>
    </row>
    <row r="1078">
      <c r="E1078" s="104"/>
    </row>
    <row r="1079">
      <c r="E1079" s="104"/>
    </row>
    <row r="1080">
      <c r="E1080" s="104"/>
    </row>
    <row r="1081">
      <c r="E1081" s="104"/>
    </row>
    <row r="1082">
      <c r="E1082" s="104"/>
    </row>
    <row r="1083">
      <c r="E1083" s="104"/>
    </row>
    <row r="1084">
      <c r="E1084" s="104"/>
    </row>
    <row r="1085">
      <c r="E1085" s="104"/>
    </row>
    <row r="1086">
      <c r="E1086" s="104"/>
    </row>
    <row r="1087">
      <c r="E1087" s="104"/>
    </row>
    <row r="1088">
      <c r="E1088" s="104"/>
    </row>
    <row r="1089">
      <c r="E1089" s="104"/>
    </row>
    <row r="1090">
      <c r="E1090" s="104"/>
    </row>
    <row r="1091">
      <c r="E1091" s="104"/>
    </row>
    <row r="1092">
      <c r="E1092" s="104"/>
    </row>
    <row r="1093">
      <c r="E1093" s="104"/>
    </row>
    <row r="1094">
      <c r="E1094" s="104"/>
    </row>
    <row r="1095">
      <c r="E1095" s="104"/>
    </row>
    <row r="1096">
      <c r="E1096" s="104"/>
    </row>
    <row r="1097">
      <c r="E1097" s="104"/>
    </row>
    <row r="1098">
      <c r="E1098" s="104"/>
    </row>
    <row r="1099">
      <c r="E1099" s="104"/>
    </row>
    <row r="1100">
      <c r="E1100" s="104"/>
    </row>
    <row r="1101">
      <c r="E1101" s="104"/>
    </row>
    <row r="1102">
      <c r="E1102" s="104"/>
    </row>
    <row r="1103">
      <c r="E1103" s="104"/>
    </row>
    <row r="1104">
      <c r="E1104" s="104"/>
    </row>
    <row r="1105">
      <c r="E1105" s="104"/>
    </row>
    <row r="1106">
      <c r="E1106" s="104"/>
    </row>
    <row r="1107">
      <c r="E1107" s="104"/>
    </row>
    <row r="1108">
      <c r="E1108" s="104"/>
    </row>
    <row r="1109">
      <c r="E1109" s="104"/>
    </row>
    <row r="1110">
      <c r="E1110" s="104"/>
    </row>
    <row r="1111">
      <c r="E1111" s="104"/>
    </row>
    <row r="1112">
      <c r="E1112" s="104"/>
    </row>
    <row r="1113">
      <c r="E1113" s="104"/>
    </row>
    <row r="1114">
      <c r="E1114" s="104"/>
    </row>
    <row r="1115">
      <c r="E1115" s="104"/>
    </row>
    <row r="1116">
      <c r="E1116" s="104"/>
    </row>
    <row r="1117">
      <c r="E1117" s="104"/>
    </row>
    <row r="1118">
      <c r="E1118" s="104"/>
    </row>
    <row r="1119">
      <c r="E1119" s="104"/>
    </row>
    <row r="1120">
      <c r="E1120" s="104"/>
    </row>
  </sheetData>
  <mergeCells count="2">
    <mergeCell ref="D1:G1"/>
    <mergeCell ref="L1:N1"/>
  </mergeCells>
  <conditionalFormatting sqref="F6:G30 H6:H20 I6:K30 L21 H22:H30 F33:H41 I33:I41 J33:K41 L34 G42:H42">
    <cfRule type="cellIs" dxfId="1" priority="1" operator="equal">
      <formula>0</formula>
    </cfRule>
  </conditionalFormatting>
  <conditionalFormatting sqref="B1:M1120 A2:A1120">
    <cfRule type="expression" dxfId="3" priority="2">
      <formula>$A1="Rozpočtová položka"</formula>
    </cfRule>
  </conditionalFormatting>
  <dataValidations>
    <dataValidation type="list" allowBlank="1" sqref="D6:D23 D26:D27 D31:D135 C136:D1120">
      <formula1>Skladba_vydaje</formula1>
    </dataValidation>
    <dataValidation type="list" allowBlank="1" showInputMessage="1" showErrorMessage="1" prompt="Klikněte a vyberte si tým působící v rozpočtové jednotce z listu Týmy" sqref="E6:E23 E25:E1120">
      <formula1>'Týmy'!$A$1:$A1120</formula1>
    </dataValidation>
  </dataValidations>
  <printOptions gridLines="1" horizontalCentered="1"/>
  <pageMargins bottom="0.75" footer="0.0" header="0.0" left="0.7" right="0.7" top="0.75"/>
  <pageSetup fitToHeight="0" paperSize="9" cellComments="atEnd" orientation="landscape" pageOrder="overThenDown"/>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6.14"/>
  </cols>
  <sheetData>
    <row r="1">
      <c r="B1" s="161"/>
    </row>
    <row r="2">
      <c r="A2" t="str">
        <f>IFERROR(__xludf.DUMMYFUNCTION("IMPORTRANGE(""https://docs.google.com/spreadsheets/d/1cRTCdWiqPxGDPW_ym54wHbzQfhQ0-ven-G0LNxPPFjA"",""Skladba_vydaje"")"),"Výdaje na sněmovní volby")</f>
        <v>Výdaje na sněmovní volby</v>
      </c>
      <c r="B2" s="161" t="str">
        <f>IFERROR(__xludf.DUMMYFUNCTION("IMPORTRANGE(""https://docs.google.com/spreadsheets/d/1cRTCdWiqPxGDPW_ym54wHbzQfhQ0-ven-G0LNxPPFjA"",""Skladba_vydaje_popisky"")"),"Volební výdaje")</f>
        <v>Volební výdaje</v>
      </c>
    </row>
    <row r="3">
      <c r="A3" t="str">
        <f>IFERROR(__xludf.DUMMYFUNCTION("""COMPUTED_VALUE"""),"Výdaje na eurovolby")</f>
        <v>Výdaje na eurovolby</v>
      </c>
      <c r="B3" t="str">
        <f>IFERROR(__xludf.DUMMYFUNCTION("""COMPUTED_VALUE"""),"Volební výdaje")</f>
        <v>Volební výdaje</v>
      </c>
    </row>
    <row r="4">
      <c r="A4" t="str">
        <f>IFERROR(__xludf.DUMMYFUNCTION("""COMPUTED_VALUE"""),"Výdaje na senátní volby")</f>
        <v>Výdaje na senátní volby</v>
      </c>
      <c r="B4" t="str">
        <f>IFERROR(__xludf.DUMMYFUNCTION("""COMPUTED_VALUE"""),"Volební výdaje")</f>
        <v>Volební výdaje</v>
      </c>
    </row>
    <row r="5">
      <c r="A5" t="str">
        <f>IFERROR(__xludf.DUMMYFUNCTION("""COMPUTED_VALUE"""),"Výdaje na krajské volby")</f>
        <v>Výdaje na krajské volby</v>
      </c>
      <c r="B5" t="str">
        <f>IFERROR(__xludf.DUMMYFUNCTION("""COMPUTED_VALUE"""),"Volební výdaje")</f>
        <v>Volební výdaje</v>
      </c>
    </row>
    <row r="6">
      <c r="A6" t="str">
        <f>IFERROR(__xludf.DUMMYFUNCTION("""COMPUTED_VALUE"""),"Výdaje na komunální volby")</f>
        <v>Výdaje na komunální volby</v>
      </c>
      <c r="B6" t="str">
        <f>IFERROR(__xludf.DUMMYFUNCTION("""COMPUTED_VALUE"""),"Volební výdaje")</f>
        <v>Volební výdaje</v>
      </c>
    </row>
    <row r="7">
      <c r="A7" t="str">
        <f>IFERROR(__xludf.DUMMYFUNCTION("""COMPUTED_VALUE"""),"Výdaje předsednictva")</f>
        <v>Výdaje předsednictva</v>
      </c>
      <c r="B7" t="str">
        <f>IFERROR(__xludf.DUMMYFUNCTION("""COMPUTED_VALUE"""),"Provozní výdaje vedení strany")</f>
        <v>Provozní výdaje vedení strany</v>
      </c>
    </row>
    <row r="8">
      <c r="A8" t="str">
        <f>IFERROR(__xludf.DUMMYFUNCTION("""COMPUTED_VALUE"""),"Výdaje republikového výboru")</f>
        <v>Výdaje republikového výboru</v>
      </c>
      <c r="B8" t="str">
        <f>IFERROR(__xludf.DUMMYFUNCTION("""COMPUTED_VALUE"""),"Provozní výdaje vedení strany")</f>
        <v>Provozní výdaje vedení strany</v>
      </c>
    </row>
    <row r="9">
      <c r="A9" t="str">
        <f>IFERROR(__xludf.DUMMYFUNCTION("""COMPUTED_VALUE"""),"Výdaje v mediální oblasti")</f>
        <v>Výdaje v mediální oblasti</v>
      </c>
      <c r="B9" t="str">
        <f>IFERROR(__xludf.DUMMYFUNCTION("""COMPUTED_VALUE"""),"Provozní výdaje vedení strany")</f>
        <v>Provozní výdaje vedení strany</v>
      </c>
    </row>
    <row r="10">
      <c r="A10" t="str">
        <f>IFERROR(__xludf.DUMMYFUNCTION("""COMPUTED_VALUE"""),"Výdaje v administrativní oblasti")</f>
        <v>Výdaje v administrativní oblasti</v>
      </c>
      <c r="B10" t="str">
        <f>IFERROR(__xludf.DUMMYFUNCTION("""COMPUTED_VALUE"""),"Provozní výdaje vedení strany")</f>
        <v>Provozní výdaje vedení strany</v>
      </c>
    </row>
    <row r="11">
      <c r="A11" t="str">
        <f>IFERROR(__xludf.DUMMYFUNCTION("""COMPUTED_VALUE"""),"Výdaje v technické oblasti")</f>
        <v>Výdaje v technické oblasti</v>
      </c>
      <c r="B11" t="str">
        <f>IFERROR(__xludf.DUMMYFUNCTION("""COMPUTED_VALUE"""),"Provozní výdaje vedení strany")</f>
        <v>Provozní výdaje vedení strany</v>
      </c>
    </row>
    <row r="12">
      <c r="A12" t="str">
        <f>IFERROR(__xludf.DUMMYFUNCTION("""COMPUTED_VALUE"""),"Výdaje ve finanční oblasti")</f>
        <v>Výdaje ve finanční oblasti</v>
      </c>
      <c r="B12" t="str">
        <f>IFERROR(__xludf.DUMMYFUNCTION("""COMPUTED_VALUE"""),"Provozní výdaje vedení strany")</f>
        <v>Provozní výdaje vedení strany</v>
      </c>
    </row>
    <row r="13">
      <c r="A13" t="str">
        <f>IFERROR(__xludf.DUMMYFUNCTION("""COMPUTED_VALUE"""),"Výdaje v zahraniční oblasti")</f>
        <v>Výdaje v zahraniční oblasti</v>
      </c>
      <c r="B13" t="str">
        <f>IFERROR(__xludf.DUMMYFUNCTION("""COMPUTED_VALUE"""),"Provozní výdaje vedení strany")</f>
        <v>Provozní výdaje vedení strany</v>
      </c>
    </row>
    <row r="14">
      <c r="A14" t="str">
        <f>IFERROR(__xludf.DUMMYFUNCTION("""COMPUTED_VALUE"""),"Výdaje v personální oblasti")</f>
        <v>Výdaje v personální oblasti</v>
      </c>
      <c r="B14" t="str">
        <f>IFERROR(__xludf.DUMMYFUNCTION("""COMPUTED_VALUE"""),"Provozní výdaje vedení strany")</f>
        <v>Provozní výdaje vedení strany</v>
      </c>
    </row>
    <row r="15">
      <c r="A15" t="str">
        <f>IFERROR(__xludf.DUMMYFUNCTION("""COMPUTED_VALUE"""),"Výdaje v právní oblasti")</f>
        <v>Výdaje v právní oblasti</v>
      </c>
      <c r="B15" t="str">
        <f>IFERROR(__xludf.DUMMYFUNCTION("""COMPUTED_VALUE"""),"Provozní výdaje vedení strany")</f>
        <v>Provozní výdaje vedení strany</v>
      </c>
    </row>
    <row r="16">
      <c r="A16" t="str">
        <f>IFERROR(__xludf.DUMMYFUNCTION("""COMPUTED_VALUE"""),"Výdaje na činnost europoslanců")</f>
        <v>Výdaje na činnost europoslanců</v>
      </c>
      <c r="B16" t="str">
        <f>IFERROR(__xludf.DUMMYFUNCTION("""COMPUTED_VALUE"""),"Provozní výdaje volených představitelů")</f>
        <v>Provozní výdaje volených představitelů</v>
      </c>
    </row>
    <row r="17">
      <c r="A17" t="str">
        <f>IFERROR(__xludf.DUMMYFUNCTION("""COMPUTED_VALUE"""),"Výdaje na činnost poslanců")</f>
        <v>Výdaje na činnost poslanců</v>
      </c>
      <c r="B17" t="str">
        <f>IFERROR(__xludf.DUMMYFUNCTION("""COMPUTED_VALUE"""),"Provozní výdaje volených představitelů")</f>
        <v>Provozní výdaje volených představitelů</v>
      </c>
    </row>
    <row r="18">
      <c r="A18" t="str">
        <f>IFERROR(__xludf.DUMMYFUNCTION("""COMPUTED_VALUE"""),"Výdaje na činnost senátorů")</f>
        <v>Výdaje na činnost senátorů</v>
      </c>
      <c r="B18" t="str">
        <f>IFERROR(__xludf.DUMMYFUNCTION("""COMPUTED_VALUE"""),"Provozní výdaje volených představitelů")</f>
        <v>Provozní výdaje volených představitelů</v>
      </c>
    </row>
    <row r="19">
      <c r="A19" t="str">
        <f>IFERROR(__xludf.DUMMYFUNCTION("""COMPUTED_VALUE"""),"Výdaje na činnost krajských zastupitelů")</f>
        <v>Výdaje na činnost krajských zastupitelů</v>
      </c>
      <c r="B19" t="str">
        <f>IFERROR(__xludf.DUMMYFUNCTION("""COMPUTED_VALUE"""),"Provozní výdaje volených představitelů")</f>
        <v>Provozní výdaje volených představitelů</v>
      </c>
    </row>
    <row r="20">
      <c r="A20" t="str">
        <f>IFERROR(__xludf.DUMMYFUNCTION("""COMPUTED_VALUE"""),"Výdaje na činnost komunálních zastupitelů")</f>
        <v>Výdaje na činnost komunálních zastupitelů</v>
      </c>
      <c r="B20" t="str">
        <f>IFERROR(__xludf.DUMMYFUNCTION("""COMPUTED_VALUE"""),"Provozní výdaje volených představitelů")</f>
        <v>Provozní výdaje volených představitelů</v>
      </c>
    </row>
    <row r="21">
      <c r="A21" t="str">
        <f>IFERROR(__xludf.DUMMYFUNCTION("""COMPUTED_VALUE"""),"Výdaje na kontrolní činnost")</f>
        <v>Výdaje na kontrolní činnost</v>
      </c>
      <c r="B21" t="str">
        <f>IFERROR(__xludf.DUMMYFUNCTION("""COMPUTED_VALUE"""),"Ostatní provozní výdaje")</f>
        <v>Ostatní provozní výdaje</v>
      </c>
    </row>
    <row r="22">
      <c r="A22" t="str">
        <f>IFERROR(__xludf.DUMMYFUNCTION("""COMPUTED_VALUE"""),"Výdaje na rozhodčí činnost")</f>
        <v>Výdaje na rozhodčí činnost</v>
      </c>
      <c r="B22" t="str">
        <f>IFERROR(__xludf.DUMMYFUNCTION("""COMPUTED_VALUE"""),"Ostatní provozní výdaje")</f>
        <v>Ostatní provozní výdaje</v>
      </c>
    </row>
    <row r="23">
      <c r="A23" t="str">
        <f>IFERROR(__xludf.DUMMYFUNCTION("""COMPUTED_VALUE"""),"Výdaje na projekty")</f>
        <v>Výdaje na projekty</v>
      </c>
      <c r="B23" t="str">
        <f>IFERROR(__xludf.DUMMYFUNCTION("""COMPUTED_VALUE"""),"Ostatní provozní výdaje")</f>
        <v>Ostatní provozní výdaje</v>
      </c>
    </row>
    <row r="24">
      <c r="A24" t="str">
        <f>IFERROR(__xludf.DUMMYFUNCTION("""COMPUTED_VALUE"""),"Výdaje na provoz prostor strany")</f>
        <v>Výdaje na provoz prostor strany</v>
      </c>
      <c r="B24" t="str">
        <f>IFERROR(__xludf.DUMMYFUNCTION("""COMPUTED_VALUE"""),"Ostatní provozní výdaje")</f>
        <v>Ostatní provozní výdaje</v>
      </c>
    </row>
    <row r="25">
      <c r="A25" s="162" t="str">
        <f>IFERROR(__xludf.DUMMYFUNCTION("""COMPUTED_VALUE"""),"Odvedené koaliční podíly")</f>
        <v>Odvedené koaliční podíly</v>
      </c>
      <c r="B25" t="str">
        <f>IFERROR(__xludf.DUMMYFUNCTION("""COMPUTED_VALUE"""),"Ostatní provozní výdaje")</f>
        <v>Ostatní provozní výdaje</v>
      </c>
    </row>
    <row r="26">
      <c r="A26" t="str">
        <f>IFERROR(__xludf.DUMMYFUNCTION("""COMPUTED_VALUE"""),"Mzdové výdaje")</f>
        <v>Mzdové výdaje</v>
      </c>
      <c r="B26" t="str">
        <f>IFERROR(__xludf.DUMMYFUNCTION("""COMPUTED_VALUE"""),"Mzdové výdaje")</f>
        <v>Mzdové výdaje</v>
      </c>
    </row>
    <row r="27">
      <c r="A27" t="str">
        <f>IFERROR(__xludf.DUMMYFUNCTION("""COMPUTED_VALUE"""),"Výdaje na daně a poplatky")</f>
        <v>Výdaje na daně a poplatky</v>
      </c>
      <c r="B27" s="162" t="str">
        <f>IFERROR(__xludf.DUMMYFUNCTION("""COMPUTED_VALUE"""),"Výdaje na daně a poplatky")</f>
        <v>Výdaje na daně a poplatky</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1.71"/>
    <col customWidth="1" min="2" max="2" width="31.86"/>
    <col customWidth="1" min="3" max="3" width="9.29"/>
    <col customWidth="1" min="4" max="4" width="18.71"/>
  </cols>
  <sheetData>
    <row r="1">
      <c r="A1" t="str">
        <f>IFERROR(__xludf.DUMMYFUNCTION("IMPORTRANGE(""https://docs.google.com/spreadsheets/d/1cRTCdWiqPxGDPW_ym54wHbzQfhQ0-ven-G0LNxPPFjA"",""Příjmy!A1:K"")"),"Plánované příjmy odhadnuté na základě spočítaných parametrů")</f>
        <v>Plánované příjmy odhadnuté na základě spočítaných parametrů</v>
      </c>
      <c r="B1" t="str">
        <f>IFERROR(__xludf.DUMMYFUNCTION("""COMPUTED_VALUE"""),"")</f>
        <v/>
      </c>
      <c r="C1" t="str">
        <f>IFERROR(__xludf.DUMMYFUNCTION("""COMPUTED_VALUE"""),"")</f>
        <v/>
      </c>
      <c r="D1" t="str">
        <f>IFERROR(__xludf.DUMMYFUNCTION("""COMPUTED_VALUE"""),"")</f>
        <v/>
      </c>
      <c r="E1" s="163">
        <f>IFERROR(__xludf.DUMMYFUNCTION("""COMPUTED_VALUE"""),3.8944742529999994E7)</f>
        <v>38944742.53</v>
      </c>
      <c r="F1" s="163">
        <f>IFERROR(__xludf.DUMMYFUNCTION("""COMPUTED_VALUE"""),9.435548863000001E7)</f>
        <v>94355488.63</v>
      </c>
      <c r="G1" s="163">
        <f>IFERROR(__xludf.DUMMYFUNCTION("""COMPUTED_VALUE"""),8.6812815E7)</f>
        <v>86812815</v>
      </c>
      <c r="H1" s="163">
        <f>IFERROR(__xludf.DUMMYFUNCTION("""COMPUTED_VALUE"""),4.0334825E7)</f>
        <v>40334825</v>
      </c>
      <c r="I1" s="163">
        <f>IFERROR(__xludf.DUMMYFUNCTION("""COMPUTED_VALUE"""),1.2000415E8)</f>
        <v>120004150</v>
      </c>
      <c r="J1" s="163">
        <f>IFERROR(__xludf.DUMMYFUNCTION("""COMPUTED_VALUE"""),4.994534E7)</f>
        <v>49945340</v>
      </c>
      <c r="K1" t="str">
        <f>IFERROR(__xludf.DUMMYFUNCTION("""COMPUTED_VALUE"""),"")</f>
        <v/>
      </c>
    </row>
    <row r="2">
      <c r="A2" t="str">
        <f>IFERROR(__xludf.DUMMYFUNCTION("""COMPUTED_VALUE"""),"Tato tabulka je podkladem pro krajské rozpočty a je dynamicky linkována do těchto rozpočtů, prosím neměňte její obsah.")</f>
        <v>Tato tabulka je podkladem pro krajské rozpočty a je dynamicky linkována do těchto rozpočtů, prosím neměňte její obsah.</v>
      </c>
      <c r="B2" t="str">
        <f>IFERROR(__xludf.DUMMYFUNCTION("""COMPUTED_VALUE"""),"")</f>
        <v/>
      </c>
      <c r="C2" t="str">
        <f>IFERROR(__xludf.DUMMYFUNCTION("""COMPUTED_VALUE"""),"")</f>
        <v/>
      </c>
      <c r="D2" t="str">
        <f>IFERROR(__xludf.DUMMYFUNCTION("""COMPUTED_VALUE"""),"")</f>
        <v/>
      </c>
      <c r="E2" t="str">
        <f>IFERROR(__xludf.DUMMYFUNCTION("""COMPUTED_VALUE"""),"")</f>
        <v/>
      </c>
      <c r="F2" t="str">
        <f>IFERROR(__xludf.DUMMYFUNCTION("""COMPUTED_VALUE"""),"")</f>
        <v/>
      </c>
      <c r="G2" t="str">
        <f>IFERROR(__xludf.DUMMYFUNCTION("""COMPUTED_VALUE"""),"")</f>
        <v/>
      </c>
      <c r="H2" t="str">
        <f>IFERROR(__xludf.DUMMYFUNCTION("""COMPUTED_VALUE"""),"")</f>
        <v/>
      </c>
      <c r="I2" t="str">
        <f>IFERROR(__xludf.DUMMYFUNCTION("""COMPUTED_VALUE"""),"")</f>
        <v/>
      </c>
      <c r="J2" t="str">
        <f>IFERROR(__xludf.DUMMYFUNCTION("""COMPUTED_VALUE"""),"")</f>
        <v/>
      </c>
      <c r="K2" t="str">
        <f>IFERROR(__xludf.DUMMYFUNCTION("""COMPUTED_VALUE"""),"")</f>
        <v/>
      </c>
    </row>
    <row r="3">
      <c r="A3" s="28" t="str">
        <f>IFERROR(__xludf.DUMMYFUNCTION("""COMPUTED_VALUE"""),"Očekávaný příjem")</f>
        <v>Očekávaný příjem</v>
      </c>
      <c r="B3" s="28" t="str">
        <f>IFERROR(__xludf.DUMMYFUNCTION("""COMPUTED_VALUE"""),"Druh")</f>
        <v>Druh</v>
      </c>
      <c r="C3" s="28" t="str">
        <f>IFERROR(__xludf.DUMMYFUNCTION("""COMPUTED_VALUE"""),"Zdroj")</f>
        <v>Zdroj</v>
      </c>
      <c r="D3" s="28" t="str">
        <f>IFERROR(__xludf.DUMMYFUNCTION("""COMPUTED_VALUE"""),"Rozpočet")</f>
        <v>Rozpočet</v>
      </c>
      <c r="E3" s="28">
        <f>IFERROR(__xludf.DUMMYFUNCTION("""COMPUTED_VALUE"""),2017.0)</f>
        <v>2017</v>
      </c>
      <c r="F3" s="28">
        <f>IFERROR(__xludf.DUMMYFUNCTION("""COMPUTED_VALUE"""),2018.0)</f>
        <v>2018</v>
      </c>
      <c r="G3" s="28">
        <f>IFERROR(__xludf.DUMMYFUNCTION("""COMPUTED_VALUE"""),2019.0)</f>
        <v>2019</v>
      </c>
      <c r="H3" s="28">
        <f>IFERROR(__xludf.DUMMYFUNCTION("""COMPUTED_VALUE"""),2020.0)</f>
        <v>2020</v>
      </c>
      <c r="I3" s="28">
        <f>IFERROR(__xludf.DUMMYFUNCTION("""COMPUTED_VALUE"""),2021.0)</f>
        <v>2021</v>
      </c>
      <c r="J3" s="28">
        <f>IFERROR(__xludf.DUMMYFUNCTION("""COMPUTED_VALUE"""),2022.0)</f>
        <v>2022</v>
      </c>
      <c r="K3" s="28" t="str">
        <f>IFERROR(__xludf.DUMMYFUNCTION("""COMPUTED_VALUE"""),"")</f>
        <v/>
      </c>
      <c r="L3" s="28"/>
      <c r="M3" s="28"/>
      <c r="N3" s="28"/>
      <c r="O3" s="28"/>
      <c r="P3" s="28"/>
      <c r="Q3" s="28"/>
      <c r="R3" s="28"/>
      <c r="S3" s="28"/>
      <c r="T3" s="28"/>
      <c r="U3" s="28"/>
      <c r="V3" s="28"/>
      <c r="W3" s="28"/>
      <c r="X3" s="28"/>
      <c r="Y3" s="28"/>
      <c r="Z3" s="28"/>
    </row>
    <row r="4">
      <c r="A4" t="str">
        <f>IFERROR(__xludf.DUMMYFUNCTION("""COMPUTED_VALUE"""),"Příspěvek na mandát krajského zastupitele")</f>
        <v>Příspěvek na mandát krajského zastupitele</v>
      </c>
      <c r="B4" t="str">
        <f>IFERROR(__xludf.DUMMYFUNCTION("""COMPUTED_VALUE"""),"Příspěvek na mandát krajského zastupitele")</f>
        <v>Příspěvek na mandát krajského zastupitele</v>
      </c>
      <c r="C4" t="str">
        <f>IFERROR(__xludf.DUMMYFUNCTION("""COMPUTED_VALUE"""),"veřejný")</f>
        <v>veřejný</v>
      </c>
      <c r="D4" t="str">
        <f>IFERROR(__xludf.DUMMYFUNCTION("""COMPUTED_VALUE"""),"Hlavní město Praha")</f>
        <v>Hlavní město Praha</v>
      </c>
      <c r="E4" s="163">
        <f>IFERROR(__xludf.DUMMYFUNCTION("""COMPUTED_VALUE"""),800000.0)</f>
        <v>800000</v>
      </c>
      <c r="F4" s="163">
        <f>IFERROR(__xludf.DUMMYFUNCTION("""COMPUTED_VALUE"""),1250000.0)</f>
        <v>1250000</v>
      </c>
      <c r="G4" s="163">
        <f>IFERROR(__xludf.DUMMYFUNCTION("""COMPUTED_VALUE"""),2600000.0)</f>
        <v>2600000</v>
      </c>
      <c r="H4" s="163">
        <f>IFERROR(__xludf.DUMMYFUNCTION("""COMPUTED_VALUE"""),2600000.0)</f>
        <v>2600000</v>
      </c>
      <c r="I4" s="163">
        <f>IFERROR(__xludf.DUMMYFUNCTION("""COMPUTED_VALUE"""),2600000.0)</f>
        <v>2600000</v>
      </c>
      <c r="J4" s="163">
        <f>IFERROR(__xludf.DUMMYFUNCTION("""COMPUTED_VALUE"""),2600000.0)</f>
        <v>2600000</v>
      </c>
      <c r="K4" t="str">
        <f>IFERROR(__xludf.DUMMYFUNCTION("""COMPUTED_VALUE"""),"")</f>
        <v/>
      </c>
    </row>
    <row r="5" hidden="1">
      <c r="A5" t="str">
        <f>IFERROR(__xludf.DUMMYFUNCTION("""COMPUTED_VALUE"""),"Příspěvek na mandát krajského zastupitele")</f>
        <v>Příspěvek na mandát krajského zastupitele</v>
      </c>
      <c r="B5" t="str">
        <f>IFERROR(__xludf.DUMMYFUNCTION("""COMPUTED_VALUE"""),"Příspěvek na mandát krajského zastupitele")</f>
        <v>Příspěvek na mandát krajského zastupitele</v>
      </c>
      <c r="C5" t="str">
        <f>IFERROR(__xludf.DUMMYFUNCTION("""COMPUTED_VALUE"""),"veřejný")</f>
        <v>veřejný</v>
      </c>
      <c r="D5" t="str">
        <f>IFERROR(__xludf.DUMMYFUNCTION("""COMPUTED_VALUE"""),"Středočeský kraj")</f>
        <v>Středočeský kraj</v>
      </c>
      <c r="E5" s="163">
        <f>IFERROR(__xludf.DUMMYFUNCTION("""COMPUTED_VALUE"""),0.0)</f>
        <v>0</v>
      </c>
      <c r="F5" s="163">
        <f>IFERROR(__xludf.DUMMYFUNCTION("""COMPUTED_VALUE"""),0.0)</f>
        <v>0</v>
      </c>
      <c r="G5" s="163">
        <f>IFERROR(__xludf.DUMMYFUNCTION("""COMPUTED_VALUE"""),0.0)</f>
        <v>0</v>
      </c>
      <c r="H5" s="163">
        <f>IFERROR(__xludf.DUMMYFUNCTION("""COMPUTED_VALUE"""),400000.0)</f>
        <v>400000</v>
      </c>
      <c r="I5" s="163">
        <f>IFERROR(__xludf.DUMMYFUNCTION("""COMPUTED_VALUE"""),1600000.0)</f>
        <v>1600000</v>
      </c>
      <c r="J5" s="163">
        <f>IFERROR(__xludf.DUMMYFUNCTION("""COMPUTED_VALUE"""),1600000.0)</f>
        <v>1600000</v>
      </c>
      <c r="K5" t="str">
        <f>IFERROR(__xludf.DUMMYFUNCTION("""COMPUTED_VALUE"""),"")</f>
        <v/>
      </c>
    </row>
    <row r="6" hidden="1">
      <c r="A6" t="str">
        <f>IFERROR(__xludf.DUMMYFUNCTION("""COMPUTED_VALUE"""),"Příspěvek na mandát krajského zastupitele")</f>
        <v>Příspěvek na mandát krajského zastupitele</v>
      </c>
      <c r="B6" t="str">
        <f>IFERROR(__xludf.DUMMYFUNCTION("""COMPUTED_VALUE"""),"Příspěvek na mandát krajského zastupitele")</f>
        <v>Příspěvek na mandát krajského zastupitele</v>
      </c>
      <c r="C6" t="str">
        <f>IFERROR(__xludf.DUMMYFUNCTION("""COMPUTED_VALUE"""),"veřejný")</f>
        <v>veřejný</v>
      </c>
      <c r="D6" t="str">
        <f>IFERROR(__xludf.DUMMYFUNCTION("""COMPUTED_VALUE"""),"Jihočeský kraj")</f>
        <v>Jihočeský kraj</v>
      </c>
      <c r="E6" s="163">
        <f>IFERROR(__xludf.DUMMYFUNCTION("""COMPUTED_VALUE"""),0.0)</f>
        <v>0</v>
      </c>
      <c r="F6" s="163">
        <f>IFERROR(__xludf.DUMMYFUNCTION("""COMPUTED_VALUE"""),0.0)</f>
        <v>0</v>
      </c>
      <c r="G6" s="163">
        <f>IFERROR(__xludf.DUMMYFUNCTION("""COMPUTED_VALUE"""),0.0)</f>
        <v>0</v>
      </c>
      <c r="H6" s="163">
        <f>IFERROR(__xludf.DUMMYFUNCTION("""COMPUTED_VALUE"""),250000.0)</f>
        <v>250000</v>
      </c>
      <c r="I6" s="163">
        <f>IFERROR(__xludf.DUMMYFUNCTION("""COMPUTED_VALUE"""),1000000.0)</f>
        <v>1000000</v>
      </c>
      <c r="J6" s="163">
        <f>IFERROR(__xludf.DUMMYFUNCTION("""COMPUTED_VALUE"""),1000000.0)</f>
        <v>1000000</v>
      </c>
      <c r="K6" t="str">
        <f>IFERROR(__xludf.DUMMYFUNCTION("""COMPUTED_VALUE"""),"")</f>
        <v/>
      </c>
    </row>
    <row r="7" hidden="1">
      <c r="A7" t="str">
        <f>IFERROR(__xludf.DUMMYFUNCTION("""COMPUTED_VALUE"""),"Příspěvek na mandát krajského zastupitele")</f>
        <v>Příspěvek na mandát krajského zastupitele</v>
      </c>
      <c r="B7" t="str">
        <f>IFERROR(__xludf.DUMMYFUNCTION("""COMPUTED_VALUE"""),"Příspěvek na mandát krajského zastupitele")</f>
        <v>Příspěvek na mandát krajského zastupitele</v>
      </c>
      <c r="C7" t="str">
        <f>IFERROR(__xludf.DUMMYFUNCTION("""COMPUTED_VALUE"""),"veřejný")</f>
        <v>veřejný</v>
      </c>
      <c r="D7" t="str">
        <f>IFERROR(__xludf.DUMMYFUNCTION("""COMPUTED_VALUE"""),"Karlovarský kraj")</f>
        <v>Karlovarský kraj</v>
      </c>
      <c r="E7" s="163">
        <f>IFERROR(__xludf.DUMMYFUNCTION("""COMPUTED_VALUE"""),600000.0000000001)</f>
        <v>600000</v>
      </c>
      <c r="F7" s="163">
        <f>IFERROR(__xludf.DUMMYFUNCTION("""COMPUTED_VALUE"""),600000.0000000001)</f>
        <v>600000</v>
      </c>
      <c r="G7" s="163">
        <f>IFERROR(__xludf.DUMMYFUNCTION("""COMPUTED_VALUE"""),600000.0000000001)</f>
        <v>600000</v>
      </c>
      <c r="H7" s="163">
        <f>IFERROR(__xludf.DUMMYFUNCTION("""COMPUTED_VALUE"""),650000.0)</f>
        <v>650000</v>
      </c>
      <c r="I7" s="163">
        <f>IFERROR(__xludf.DUMMYFUNCTION("""COMPUTED_VALUE"""),800000.0)</f>
        <v>800000</v>
      </c>
      <c r="J7" s="163">
        <f>IFERROR(__xludf.DUMMYFUNCTION("""COMPUTED_VALUE"""),800000.0)</f>
        <v>800000</v>
      </c>
      <c r="K7" t="str">
        <f>IFERROR(__xludf.DUMMYFUNCTION("""COMPUTED_VALUE"""),"")</f>
        <v/>
      </c>
    </row>
    <row r="8" hidden="1">
      <c r="A8" t="str">
        <f>IFERROR(__xludf.DUMMYFUNCTION("""COMPUTED_VALUE"""),"Příspěvek na mandát krajského zastupitele")</f>
        <v>Příspěvek na mandát krajského zastupitele</v>
      </c>
      <c r="B8" t="str">
        <f>IFERROR(__xludf.DUMMYFUNCTION("""COMPUTED_VALUE"""),"Příspěvek na mandát krajského zastupitele")</f>
        <v>Příspěvek na mandát krajského zastupitele</v>
      </c>
      <c r="C8" t="str">
        <f>IFERROR(__xludf.DUMMYFUNCTION("""COMPUTED_VALUE"""),"veřejný")</f>
        <v>veřejný</v>
      </c>
      <c r="D8" t="str">
        <f>IFERROR(__xludf.DUMMYFUNCTION("""COMPUTED_VALUE"""),"Plzeňský kraj")</f>
        <v>Plzeňský kraj</v>
      </c>
      <c r="E8" s="163">
        <f>IFERROR(__xludf.DUMMYFUNCTION("""COMPUTED_VALUE"""),0.0)</f>
        <v>0</v>
      </c>
      <c r="F8" s="163">
        <f>IFERROR(__xludf.DUMMYFUNCTION("""COMPUTED_VALUE"""),0.0)</f>
        <v>0</v>
      </c>
      <c r="G8" s="163">
        <f>IFERROR(__xludf.DUMMYFUNCTION("""COMPUTED_VALUE"""),0.0)</f>
        <v>0</v>
      </c>
      <c r="H8" s="163">
        <f>IFERROR(__xludf.DUMMYFUNCTION("""COMPUTED_VALUE"""),200000.0)</f>
        <v>200000</v>
      </c>
      <c r="I8" s="163">
        <f>IFERROR(__xludf.DUMMYFUNCTION("""COMPUTED_VALUE"""),800000.0)</f>
        <v>800000</v>
      </c>
      <c r="J8" s="163">
        <f>IFERROR(__xludf.DUMMYFUNCTION("""COMPUTED_VALUE"""),800000.0)</f>
        <v>800000</v>
      </c>
      <c r="K8" t="str">
        <f>IFERROR(__xludf.DUMMYFUNCTION("""COMPUTED_VALUE"""),"")</f>
        <v/>
      </c>
    </row>
    <row r="9">
      <c r="A9" t="str">
        <f>IFERROR(__xludf.DUMMYFUNCTION("""COMPUTED_VALUE"""),"Příspěvek na mandát krajského zastupitele")</f>
        <v>Příspěvek na mandát krajského zastupitele</v>
      </c>
      <c r="B9" t="str">
        <f>IFERROR(__xludf.DUMMYFUNCTION("""COMPUTED_VALUE"""),"Příspěvek na mandát krajského zastupitele")</f>
        <v>Příspěvek na mandát krajského zastupitele</v>
      </c>
      <c r="C9" t="str">
        <f>IFERROR(__xludf.DUMMYFUNCTION("""COMPUTED_VALUE"""),"veřejný")</f>
        <v>veřejný</v>
      </c>
      <c r="D9" t="str">
        <f>IFERROR(__xludf.DUMMYFUNCTION("""COMPUTED_VALUE"""),"Ústecký kraj")</f>
        <v>Ústecký kraj</v>
      </c>
      <c r="E9" s="163">
        <f>IFERROR(__xludf.DUMMYFUNCTION("""COMPUTED_VALUE"""),0.0)</f>
        <v>0</v>
      </c>
      <c r="F9" s="163">
        <f>IFERROR(__xludf.DUMMYFUNCTION("""COMPUTED_VALUE"""),0.0)</f>
        <v>0</v>
      </c>
      <c r="G9" s="163">
        <f>IFERROR(__xludf.DUMMYFUNCTION("""COMPUTED_VALUE"""),0.0)</f>
        <v>0</v>
      </c>
      <c r="H9" s="163">
        <f>IFERROR(__xludf.DUMMYFUNCTION("""COMPUTED_VALUE"""),200000.0)</f>
        <v>200000</v>
      </c>
      <c r="I9" s="163">
        <f>IFERROR(__xludf.DUMMYFUNCTION("""COMPUTED_VALUE"""),800000.0)</f>
        <v>800000</v>
      </c>
      <c r="J9" s="163">
        <f>IFERROR(__xludf.DUMMYFUNCTION("""COMPUTED_VALUE"""),800000.0)</f>
        <v>800000</v>
      </c>
      <c r="K9" t="str">
        <f>IFERROR(__xludf.DUMMYFUNCTION("""COMPUTED_VALUE"""),"")</f>
        <v/>
      </c>
    </row>
    <row r="10" hidden="1">
      <c r="A10" t="str">
        <f>IFERROR(__xludf.DUMMYFUNCTION("""COMPUTED_VALUE"""),"Příspěvek na mandát krajského zastupitele")</f>
        <v>Příspěvek na mandát krajského zastupitele</v>
      </c>
      <c r="B10" t="str">
        <f>IFERROR(__xludf.DUMMYFUNCTION("""COMPUTED_VALUE"""),"Příspěvek na mandát krajského zastupitele")</f>
        <v>Příspěvek na mandát krajského zastupitele</v>
      </c>
      <c r="C10" t="str">
        <f>IFERROR(__xludf.DUMMYFUNCTION("""COMPUTED_VALUE"""),"veřejný")</f>
        <v>veřejný</v>
      </c>
      <c r="D10" t="str">
        <f>IFERROR(__xludf.DUMMYFUNCTION("""COMPUTED_VALUE"""),"Liberecký kraj")</f>
        <v>Liberecký kraj</v>
      </c>
      <c r="E10" s="163">
        <f>IFERROR(__xludf.DUMMYFUNCTION("""COMPUTED_VALUE"""),0.0)</f>
        <v>0</v>
      </c>
      <c r="F10" s="163">
        <f>IFERROR(__xludf.DUMMYFUNCTION("""COMPUTED_VALUE"""),0.0)</f>
        <v>0</v>
      </c>
      <c r="G10" s="163">
        <f>IFERROR(__xludf.DUMMYFUNCTION("""COMPUTED_VALUE"""),0.0)</f>
        <v>0</v>
      </c>
      <c r="H10" s="163">
        <f>IFERROR(__xludf.DUMMYFUNCTION("""COMPUTED_VALUE"""),250000.0)</f>
        <v>250000</v>
      </c>
      <c r="I10" s="163">
        <f>IFERROR(__xludf.DUMMYFUNCTION("""COMPUTED_VALUE"""),1000000.0)</f>
        <v>1000000</v>
      </c>
      <c r="J10" s="163">
        <f>IFERROR(__xludf.DUMMYFUNCTION("""COMPUTED_VALUE"""),1000000.0)</f>
        <v>1000000</v>
      </c>
      <c r="K10" t="str">
        <f>IFERROR(__xludf.DUMMYFUNCTION("""COMPUTED_VALUE"""),"")</f>
        <v/>
      </c>
    </row>
    <row r="11" hidden="1">
      <c r="A11" t="str">
        <f>IFERROR(__xludf.DUMMYFUNCTION("""COMPUTED_VALUE"""),"Příspěvek na mandát krajského zastupitele")</f>
        <v>Příspěvek na mandát krajského zastupitele</v>
      </c>
      <c r="B11" t="str">
        <f>IFERROR(__xludf.DUMMYFUNCTION("""COMPUTED_VALUE"""),"Příspěvek na mandát krajského zastupitele")</f>
        <v>Příspěvek na mandát krajského zastupitele</v>
      </c>
      <c r="C11" t="str">
        <f>IFERROR(__xludf.DUMMYFUNCTION("""COMPUTED_VALUE"""),"veřejný")</f>
        <v>veřejný</v>
      </c>
      <c r="D11" t="str">
        <f>IFERROR(__xludf.DUMMYFUNCTION("""COMPUTED_VALUE"""),"Královéhradecký kraj")</f>
        <v>Královéhradecký kraj</v>
      </c>
      <c r="E11" s="163">
        <f>IFERROR(__xludf.DUMMYFUNCTION("""COMPUTED_VALUE"""),200000.0)</f>
        <v>200000</v>
      </c>
      <c r="F11" s="163">
        <f>IFERROR(__xludf.DUMMYFUNCTION("""COMPUTED_VALUE"""),200000.0)</f>
        <v>200000</v>
      </c>
      <c r="G11" s="163">
        <f>IFERROR(__xludf.DUMMYFUNCTION("""COMPUTED_VALUE"""),200000.0)</f>
        <v>200000</v>
      </c>
      <c r="H11" s="163">
        <f>IFERROR(__xludf.DUMMYFUNCTION("""COMPUTED_VALUE"""),350000.00000000006)</f>
        <v>350000</v>
      </c>
      <c r="I11" s="163">
        <f>IFERROR(__xludf.DUMMYFUNCTION("""COMPUTED_VALUE"""),800000.0)</f>
        <v>800000</v>
      </c>
      <c r="J11" s="163">
        <f>IFERROR(__xludf.DUMMYFUNCTION("""COMPUTED_VALUE"""),800000.0)</f>
        <v>800000</v>
      </c>
      <c r="K11" t="str">
        <f>IFERROR(__xludf.DUMMYFUNCTION("""COMPUTED_VALUE"""),"")</f>
        <v/>
      </c>
    </row>
    <row r="12" hidden="1">
      <c r="A12" t="str">
        <f>IFERROR(__xludf.DUMMYFUNCTION("""COMPUTED_VALUE"""),"Příspěvek na mandát krajského zastupitele")</f>
        <v>Příspěvek na mandát krajského zastupitele</v>
      </c>
      <c r="B12" t="str">
        <f>IFERROR(__xludf.DUMMYFUNCTION("""COMPUTED_VALUE"""),"Příspěvek na mandát krajského zastupitele")</f>
        <v>Příspěvek na mandát krajského zastupitele</v>
      </c>
      <c r="C12" t="str">
        <f>IFERROR(__xludf.DUMMYFUNCTION("""COMPUTED_VALUE"""),"veřejný")</f>
        <v>veřejný</v>
      </c>
      <c r="D12" t="str">
        <f>IFERROR(__xludf.DUMMYFUNCTION("""COMPUTED_VALUE"""),"Pardubický kraj")</f>
        <v>Pardubický kraj</v>
      </c>
      <c r="E12" s="163">
        <f>IFERROR(__xludf.DUMMYFUNCTION("""COMPUTED_VALUE"""),0.0)</f>
        <v>0</v>
      </c>
      <c r="F12" s="163">
        <f>IFERROR(__xludf.DUMMYFUNCTION("""COMPUTED_VALUE"""),0.0)</f>
        <v>0</v>
      </c>
      <c r="G12" s="163">
        <f>IFERROR(__xludf.DUMMYFUNCTION("""COMPUTED_VALUE"""),0.0)</f>
        <v>0</v>
      </c>
      <c r="H12" s="163">
        <f>IFERROR(__xludf.DUMMYFUNCTION("""COMPUTED_VALUE"""),200000.0)</f>
        <v>200000</v>
      </c>
      <c r="I12" s="163">
        <f>IFERROR(__xludf.DUMMYFUNCTION("""COMPUTED_VALUE"""),800000.0)</f>
        <v>800000</v>
      </c>
      <c r="J12" s="163">
        <f>IFERROR(__xludf.DUMMYFUNCTION("""COMPUTED_VALUE"""),800000.0)</f>
        <v>800000</v>
      </c>
      <c r="K12" t="str">
        <f>IFERROR(__xludf.DUMMYFUNCTION("""COMPUTED_VALUE"""),"")</f>
        <v/>
      </c>
    </row>
    <row r="13" hidden="1">
      <c r="A13" t="str">
        <f>IFERROR(__xludf.DUMMYFUNCTION("""COMPUTED_VALUE"""),"Příspěvek na mandát krajského zastupitele")</f>
        <v>Příspěvek na mandát krajského zastupitele</v>
      </c>
      <c r="B13" t="str">
        <f>IFERROR(__xludf.DUMMYFUNCTION("""COMPUTED_VALUE"""),"Příspěvek na mandát krajského zastupitele")</f>
        <v>Příspěvek na mandát krajského zastupitele</v>
      </c>
      <c r="C13" t="str">
        <f>IFERROR(__xludf.DUMMYFUNCTION("""COMPUTED_VALUE"""),"veřejný")</f>
        <v>veřejný</v>
      </c>
      <c r="D13" t="str">
        <f>IFERROR(__xludf.DUMMYFUNCTION("""COMPUTED_VALUE"""),"Kraj Vysočina")</f>
        <v>Kraj Vysočina</v>
      </c>
      <c r="E13" s="163">
        <f>IFERROR(__xludf.DUMMYFUNCTION("""COMPUTED_VALUE"""),0.0)</f>
        <v>0</v>
      </c>
      <c r="F13" s="163">
        <f>IFERROR(__xludf.DUMMYFUNCTION("""COMPUTED_VALUE"""),0.0)</f>
        <v>0</v>
      </c>
      <c r="G13" s="163">
        <f>IFERROR(__xludf.DUMMYFUNCTION("""COMPUTED_VALUE"""),0.0)</f>
        <v>0</v>
      </c>
      <c r="H13" s="163">
        <f>IFERROR(__xludf.DUMMYFUNCTION("""COMPUTED_VALUE"""),200000.0)</f>
        <v>200000</v>
      </c>
      <c r="I13" s="163">
        <f>IFERROR(__xludf.DUMMYFUNCTION("""COMPUTED_VALUE"""),800000.0)</f>
        <v>800000</v>
      </c>
      <c r="J13" s="163">
        <f>IFERROR(__xludf.DUMMYFUNCTION("""COMPUTED_VALUE"""),800000.0)</f>
        <v>800000</v>
      </c>
      <c r="K13" t="str">
        <f>IFERROR(__xludf.DUMMYFUNCTION("""COMPUTED_VALUE"""),"")</f>
        <v/>
      </c>
    </row>
    <row r="14" hidden="1">
      <c r="A14" t="str">
        <f>IFERROR(__xludf.DUMMYFUNCTION("""COMPUTED_VALUE"""),"Příspěvek na mandát krajského zastupitele")</f>
        <v>Příspěvek na mandát krajského zastupitele</v>
      </c>
      <c r="B14" t="str">
        <f>IFERROR(__xludf.DUMMYFUNCTION("""COMPUTED_VALUE"""),"Příspěvek na mandát krajského zastupitele")</f>
        <v>Příspěvek na mandát krajského zastupitele</v>
      </c>
      <c r="C14" t="str">
        <f>IFERROR(__xludf.DUMMYFUNCTION("""COMPUTED_VALUE"""),"veřejný")</f>
        <v>veřejný</v>
      </c>
      <c r="D14" t="str">
        <f>IFERROR(__xludf.DUMMYFUNCTION("""COMPUTED_VALUE"""),"Jihomoravský kraj")</f>
        <v>Jihomoravský kraj</v>
      </c>
      <c r="E14" s="163">
        <f>IFERROR(__xludf.DUMMYFUNCTION("""COMPUTED_VALUE"""),300000.00000000006)</f>
        <v>300000</v>
      </c>
      <c r="F14" s="163">
        <f>IFERROR(__xludf.DUMMYFUNCTION("""COMPUTED_VALUE"""),300000.00000000006)</f>
        <v>300000</v>
      </c>
      <c r="G14" s="163">
        <f>IFERROR(__xludf.DUMMYFUNCTION("""COMPUTED_VALUE"""),300000.00000000006)</f>
        <v>300000</v>
      </c>
      <c r="H14" s="163">
        <f>IFERROR(__xludf.DUMMYFUNCTION("""COMPUTED_VALUE"""),475000.00000000006)</f>
        <v>475000</v>
      </c>
      <c r="I14" s="163">
        <f>IFERROR(__xludf.DUMMYFUNCTION("""COMPUTED_VALUE"""),1000000.0)</f>
        <v>1000000</v>
      </c>
      <c r="J14" s="163">
        <f>IFERROR(__xludf.DUMMYFUNCTION("""COMPUTED_VALUE"""),1000000.0)</f>
        <v>1000000</v>
      </c>
      <c r="K14" t="str">
        <f>IFERROR(__xludf.DUMMYFUNCTION("""COMPUTED_VALUE"""),"")</f>
        <v/>
      </c>
    </row>
    <row r="15" hidden="1">
      <c r="A15" t="str">
        <f>IFERROR(__xludf.DUMMYFUNCTION("""COMPUTED_VALUE"""),"Příspěvek na mandát krajského zastupitele")</f>
        <v>Příspěvek na mandát krajského zastupitele</v>
      </c>
      <c r="B15" t="str">
        <f>IFERROR(__xludf.DUMMYFUNCTION("""COMPUTED_VALUE"""),"Příspěvek na mandát krajského zastupitele")</f>
        <v>Příspěvek na mandát krajského zastupitele</v>
      </c>
      <c r="C15" t="str">
        <f>IFERROR(__xludf.DUMMYFUNCTION("""COMPUTED_VALUE"""),"veřejný")</f>
        <v>veřejný</v>
      </c>
      <c r="D15" t="str">
        <f>IFERROR(__xludf.DUMMYFUNCTION("""COMPUTED_VALUE"""),"Olomoucký kraj")</f>
        <v>Olomoucký kraj</v>
      </c>
      <c r="E15" s="163">
        <f>IFERROR(__xludf.DUMMYFUNCTION("""COMPUTED_VALUE"""),0.0)</f>
        <v>0</v>
      </c>
      <c r="F15" s="163">
        <f>IFERROR(__xludf.DUMMYFUNCTION("""COMPUTED_VALUE"""),0.0)</f>
        <v>0</v>
      </c>
      <c r="G15" s="163">
        <f>IFERROR(__xludf.DUMMYFUNCTION("""COMPUTED_VALUE"""),0.0)</f>
        <v>0</v>
      </c>
      <c r="H15" s="163">
        <f>IFERROR(__xludf.DUMMYFUNCTION("""COMPUTED_VALUE"""),200000.0)</f>
        <v>200000</v>
      </c>
      <c r="I15" s="163">
        <f>IFERROR(__xludf.DUMMYFUNCTION("""COMPUTED_VALUE"""),800000.0)</f>
        <v>800000</v>
      </c>
      <c r="J15" s="163">
        <f>IFERROR(__xludf.DUMMYFUNCTION("""COMPUTED_VALUE"""),800000.0)</f>
        <v>800000</v>
      </c>
      <c r="K15" t="str">
        <f>IFERROR(__xludf.DUMMYFUNCTION("""COMPUTED_VALUE"""),"")</f>
        <v/>
      </c>
    </row>
    <row r="16" hidden="1">
      <c r="A16" t="str">
        <f>IFERROR(__xludf.DUMMYFUNCTION("""COMPUTED_VALUE"""),"Příspěvek na mandát krajského zastupitele")</f>
        <v>Příspěvek na mandát krajského zastupitele</v>
      </c>
      <c r="B16" t="str">
        <f>IFERROR(__xludf.DUMMYFUNCTION("""COMPUTED_VALUE"""),"Příspěvek na mandát krajského zastupitele")</f>
        <v>Příspěvek na mandát krajského zastupitele</v>
      </c>
      <c r="C16" t="str">
        <f>IFERROR(__xludf.DUMMYFUNCTION("""COMPUTED_VALUE"""),"veřejný")</f>
        <v>veřejný</v>
      </c>
      <c r="D16" t="str">
        <f>IFERROR(__xludf.DUMMYFUNCTION("""COMPUTED_VALUE"""),"Zlínský kraj")</f>
        <v>Zlínský kraj</v>
      </c>
      <c r="E16" s="163">
        <f>IFERROR(__xludf.DUMMYFUNCTION("""COMPUTED_VALUE"""),0.0)</f>
        <v>0</v>
      </c>
      <c r="F16" s="163">
        <f>IFERROR(__xludf.DUMMYFUNCTION("""COMPUTED_VALUE"""),0.0)</f>
        <v>0</v>
      </c>
      <c r="G16" s="163">
        <f>IFERROR(__xludf.DUMMYFUNCTION("""COMPUTED_VALUE"""),0.0)</f>
        <v>0</v>
      </c>
      <c r="H16" s="163">
        <f>IFERROR(__xludf.DUMMYFUNCTION("""COMPUTED_VALUE"""),150000.00000000003)</f>
        <v>150000</v>
      </c>
      <c r="I16" s="163">
        <f>IFERROR(__xludf.DUMMYFUNCTION("""COMPUTED_VALUE"""),600000.0000000001)</f>
        <v>600000</v>
      </c>
      <c r="J16" s="163">
        <f>IFERROR(__xludf.DUMMYFUNCTION("""COMPUTED_VALUE"""),600000.0000000001)</f>
        <v>600000</v>
      </c>
      <c r="K16" t="str">
        <f>IFERROR(__xludf.DUMMYFUNCTION("""COMPUTED_VALUE"""),"")</f>
        <v/>
      </c>
    </row>
    <row r="17" hidden="1">
      <c r="A17" t="str">
        <f>IFERROR(__xludf.DUMMYFUNCTION("""COMPUTED_VALUE"""),"Příspěvek na mandát krajského zastupitele")</f>
        <v>Příspěvek na mandát krajského zastupitele</v>
      </c>
      <c r="B17" t="str">
        <f>IFERROR(__xludf.DUMMYFUNCTION("""COMPUTED_VALUE"""),"Příspěvek na mandát krajského zastupitele")</f>
        <v>Příspěvek na mandát krajského zastupitele</v>
      </c>
      <c r="C17" t="str">
        <f>IFERROR(__xludf.DUMMYFUNCTION("""COMPUTED_VALUE"""),"veřejný")</f>
        <v>veřejný</v>
      </c>
      <c r="D17" t="str">
        <f>IFERROR(__xludf.DUMMYFUNCTION("""COMPUTED_VALUE"""),"Centrála")</f>
        <v>Centrála</v>
      </c>
      <c r="E17" s="163">
        <f>IFERROR(__xludf.DUMMYFUNCTION("""COMPUTED_VALUE"""),474999.9999999999)</f>
        <v>475000</v>
      </c>
      <c r="F17" s="163">
        <f>IFERROR(__xludf.DUMMYFUNCTION("""COMPUTED_VALUE"""),587499.9999999999)</f>
        <v>587500</v>
      </c>
      <c r="G17" s="163">
        <f>IFERROR(__xludf.DUMMYFUNCTION("""COMPUTED_VALUE"""),924999.9999999998)</f>
        <v>925000</v>
      </c>
      <c r="H17" s="163">
        <f>IFERROR(__xludf.DUMMYFUNCTION("""COMPUTED_VALUE"""),1593749.9999999995)</f>
        <v>1593750</v>
      </c>
      <c r="I17" s="163">
        <f>IFERROR(__xludf.DUMMYFUNCTION("""COMPUTED_VALUE"""),3599999.999999999)</f>
        <v>3600000</v>
      </c>
      <c r="J17" s="163">
        <f>IFERROR(__xludf.DUMMYFUNCTION("""COMPUTED_VALUE"""),3599999.999999999)</f>
        <v>3600000</v>
      </c>
      <c r="K17" t="str">
        <f>IFERROR(__xludf.DUMMYFUNCTION("""COMPUTED_VALUE"""),"")</f>
        <v/>
      </c>
    </row>
    <row r="18" hidden="1">
      <c r="A18" t="str">
        <f>IFERROR(__xludf.DUMMYFUNCTION("""COMPUTED_VALUE"""),"Státní příspěvek na sněmovní volby")</f>
        <v>Státní příspěvek na sněmovní volby</v>
      </c>
      <c r="B18" t="str">
        <f>IFERROR(__xludf.DUMMYFUNCTION("""COMPUTED_VALUE"""),"Státní příspěvek na sněmovní volby")</f>
        <v>Státní příspěvek na sněmovní volby</v>
      </c>
      <c r="C18" t="str">
        <f>IFERROR(__xludf.DUMMYFUNCTION("""COMPUTED_VALUE"""),"veřejný")</f>
        <v>veřejný</v>
      </c>
      <c r="D18" t="str">
        <f>IFERROR(__xludf.DUMMYFUNCTION("""COMPUTED_VALUE"""),"Hlavní město Praha")</f>
        <v>Hlavní město Praha</v>
      </c>
      <c r="E18" s="163">
        <f>IFERROR(__xludf.DUMMYFUNCTION("""COMPUTED_VALUE"""),793770.0)</f>
        <v>793770</v>
      </c>
      <c r="F18" s="163">
        <f>IFERROR(__xludf.DUMMYFUNCTION("""COMPUTED_VALUE"""),2433930.0)</f>
        <v>2433930</v>
      </c>
      <c r="G18" t="str">
        <f>IFERROR(__xludf.DUMMYFUNCTION("""COMPUTED_VALUE"""),"")</f>
        <v/>
      </c>
      <c r="H18" t="str">
        <f>IFERROR(__xludf.DUMMYFUNCTION("""COMPUTED_VALUE"""),"")</f>
        <v/>
      </c>
      <c r="I18" s="163">
        <f>IFERROR(__xludf.DUMMYFUNCTION("""COMPUTED_VALUE"""),3996210.0)</f>
        <v>3996210</v>
      </c>
      <c r="J18" t="str">
        <f>IFERROR(__xludf.DUMMYFUNCTION("""COMPUTED_VALUE"""),"")</f>
        <v/>
      </c>
      <c r="K18" t="str">
        <f>IFERROR(__xludf.DUMMYFUNCTION("""COMPUTED_VALUE"""),"")</f>
        <v/>
      </c>
    </row>
    <row r="19" hidden="1">
      <c r="A19" t="str">
        <f>IFERROR(__xludf.DUMMYFUNCTION("""COMPUTED_VALUE"""),"Státní příspěvek na sněmovní volby")</f>
        <v>Státní příspěvek na sněmovní volby</v>
      </c>
      <c r="B19" t="str">
        <f>IFERROR(__xludf.DUMMYFUNCTION("""COMPUTED_VALUE"""),"Státní příspěvek na sněmovní volby")</f>
        <v>Státní příspěvek na sněmovní volby</v>
      </c>
      <c r="C19" t="str">
        <f>IFERROR(__xludf.DUMMYFUNCTION("""COMPUTED_VALUE"""),"veřejný")</f>
        <v>veřejný</v>
      </c>
      <c r="D19" t="str">
        <f>IFERROR(__xludf.DUMMYFUNCTION("""COMPUTED_VALUE"""),"Středočeský kraj")</f>
        <v>Středočeský kraj</v>
      </c>
      <c r="E19" s="163">
        <f>IFERROR(__xludf.DUMMYFUNCTION("""COMPUTED_VALUE"""),646470.0)</f>
        <v>646470</v>
      </c>
      <c r="F19" s="163">
        <f>IFERROR(__xludf.DUMMYFUNCTION("""COMPUTED_VALUE"""),1747980.0)</f>
        <v>1747980</v>
      </c>
      <c r="G19" t="str">
        <f>IFERROR(__xludf.DUMMYFUNCTION("""COMPUTED_VALUE"""),"")</f>
        <v/>
      </c>
      <c r="H19" t="str">
        <f>IFERROR(__xludf.DUMMYFUNCTION("""COMPUTED_VALUE"""),"")</f>
        <v/>
      </c>
      <c r="I19" s="163">
        <f>IFERROR(__xludf.DUMMYFUNCTION("""COMPUTED_VALUE"""),2964570.0)</f>
        <v>2964570</v>
      </c>
      <c r="J19" t="str">
        <f>IFERROR(__xludf.DUMMYFUNCTION("""COMPUTED_VALUE"""),"")</f>
        <v/>
      </c>
      <c r="K19" t="str">
        <f>IFERROR(__xludf.DUMMYFUNCTION("""COMPUTED_VALUE"""),"")</f>
        <v/>
      </c>
    </row>
    <row r="20" hidden="1">
      <c r="A20" t="str">
        <f>IFERROR(__xludf.DUMMYFUNCTION("""COMPUTED_VALUE"""),"Státní příspěvek na sněmovní volby")</f>
        <v>Státní příspěvek na sněmovní volby</v>
      </c>
      <c r="B20" t="str">
        <f>IFERROR(__xludf.DUMMYFUNCTION("""COMPUTED_VALUE"""),"Státní příspěvek na sněmovní volby")</f>
        <v>Státní příspěvek na sněmovní volby</v>
      </c>
      <c r="C20" t="str">
        <f>IFERROR(__xludf.DUMMYFUNCTION("""COMPUTED_VALUE"""),"veřejný")</f>
        <v>veřejný</v>
      </c>
      <c r="D20" t="str">
        <f>IFERROR(__xludf.DUMMYFUNCTION("""COMPUTED_VALUE"""),"Jihočeský kraj")</f>
        <v>Jihočeský kraj</v>
      </c>
      <c r="E20" s="163">
        <f>IFERROR(__xludf.DUMMYFUNCTION("""COMPUTED_VALUE"""),274770.0)</f>
        <v>274770</v>
      </c>
      <c r="F20" s="163">
        <f>IFERROR(__xludf.DUMMYFUNCTION("""COMPUTED_VALUE"""),719520.0)</f>
        <v>719520</v>
      </c>
      <c r="G20" t="str">
        <f>IFERROR(__xludf.DUMMYFUNCTION("""COMPUTED_VALUE"""),"")</f>
        <v/>
      </c>
      <c r="H20" t="str">
        <f>IFERROR(__xludf.DUMMYFUNCTION("""COMPUTED_VALUE"""),"")</f>
        <v/>
      </c>
      <c r="I20" s="163">
        <f>IFERROR(__xludf.DUMMYFUNCTION("""COMPUTED_VALUE"""),1231020.0)</f>
        <v>1231020</v>
      </c>
      <c r="J20" t="str">
        <f>IFERROR(__xludf.DUMMYFUNCTION("""COMPUTED_VALUE"""),"")</f>
        <v/>
      </c>
      <c r="K20" t="str">
        <f>IFERROR(__xludf.DUMMYFUNCTION("""COMPUTED_VALUE"""),"")</f>
        <v/>
      </c>
    </row>
    <row r="21" hidden="1">
      <c r="A21" t="str">
        <f>IFERROR(__xludf.DUMMYFUNCTION("""COMPUTED_VALUE"""),"Státní příspěvek na sněmovní volby")</f>
        <v>Státní příspěvek na sněmovní volby</v>
      </c>
      <c r="B21" t="str">
        <f>IFERROR(__xludf.DUMMYFUNCTION("""COMPUTED_VALUE"""),"Státní příspěvek na sněmovní volby")</f>
        <v>Státní příspěvek na sněmovní volby</v>
      </c>
      <c r="C21" t="str">
        <f>IFERROR(__xludf.DUMMYFUNCTION("""COMPUTED_VALUE"""),"veřejný")</f>
        <v>veřejný</v>
      </c>
      <c r="D21" t="str">
        <f>IFERROR(__xludf.DUMMYFUNCTION("""COMPUTED_VALUE"""),"Plzeňský kraj")</f>
        <v>Plzeňský kraj</v>
      </c>
      <c r="E21" s="163">
        <f>IFERROR(__xludf.DUMMYFUNCTION("""COMPUTED_VALUE"""),313200.0)</f>
        <v>313200</v>
      </c>
      <c r="F21" s="163">
        <f>IFERROR(__xludf.DUMMYFUNCTION("""COMPUTED_VALUE"""),502830.0)</f>
        <v>502830</v>
      </c>
      <c r="G21" t="str">
        <f>IFERROR(__xludf.DUMMYFUNCTION("""COMPUTED_VALUE"""),"")</f>
        <v/>
      </c>
      <c r="H21" t="str">
        <f>IFERROR(__xludf.DUMMYFUNCTION("""COMPUTED_VALUE"""),"")</f>
        <v/>
      </c>
      <c r="I21" s="163">
        <f>IFERROR(__xludf.DUMMYFUNCTION("""COMPUTED_VALUE"""),1010310.0)</f>
        <v>1010310</v>
      </c>
      <c r="J21" t="str">
        <f>IFERROR(__xludf.DUMMYFUNCTION("""COMPUTED_VALUE"""),"")</f>
        <v/>
      </c>
      <c r="K21" t="str">
        <f>IFERROR(__xludf.DUMMYFUNCTION("""COMPUTED_VALUE"""),"")</f>
        <v/>
      </c>
    </row>
    <row r="22" hidden="1">
      <c r="A22" t="str">
        <f>IFERROR(__xludf.DUMMYFUNCTION("""COMPUTED_VALUE"""),"Státní příspěvek na sněmovní volby")</f>
        <v>Státní příspěvek na sněmovní volby</v>
      </c>
      <c r="B22" t="str">
        <f>IFERROR(__xludf.DUMMYFUNCTION("""COMPUTED_VALUE"""),"Státní příspěvek na sněmovní volby")</f>
        <v>Státní příspěvek na sněmovní volby</v>
      </c>
      <c r="C22" t="str">
        <f>IFERROR(__xludf.DUMMYFUNCTION("""COMPUTED_VALUE"""),"veřejný")</f>
        <v>veřejný</v>
      </c>
      <c r="D22" t="str">
        <f>IFERROR(__xludf.DUMMYFUNCTION("""COMPUTED_VALUE"""),"Karlovarský kraj")</f>
        <v>Karlovarský kraj</v>
      </c>
      <c r="E22" s="163">
        <f>IFERROR(__xludf.DUMMYFUNCTION("""COMPUTED_VALUE"""),144900.0)</f>
        <v>144900</v>
      </c>
      <c r="F22" s="163">
        <f>IFERROR(__xludf.DUMMYFUNCTION("""COMPUTED_VALUE"""),223020.0)</f>
        <v>223020</v>
      </c>
      <c r="G22" t="str">
        <f>IFERROR(__xludf.DUMMYFUNCTION("""COMPUTED_VALUE"""),"")</f>
        <v/>
      </c>
      <c r="H22" t="str">
        <f>IFERROR(__xludf.DUMMYFUNCTION("""COMPUTED_VALUE"""),"")</f>
        <v/>
      </c>
      <c r="I22" s="163">
        <f>IFERROR(__xludf.DUMMYFUNCTION("""COMPUTED_VALUE"""),455520.0)</f>
        <v>455520</v>
      </c>
      <c r="J22" t="str">
        <f>IFERROR(__xludf.DUMMYFUNCTION("""COMPUTED_VALUE"""),"")</f>
        <v/>
      </c>
      <c r="K22" t="str">
        <f>IFERROR(__xludf.DUMMYFUNCTION("""COMPUTED_VALUE"""),"")</f>
        <v/>
      </c>
    </row>
    <row r="23" hidden="1">
      <c r="A23" t="str">
        <f>IFERROR(__xludf.DUMMYFUNCTION("""COMPUTED_VALUE"""),"Státní příspěvek na sněmovní volby")</f>
        <v>Státní příspěvek na sněmovní volby</v>
      </c>
      <c r="B23" t="str">
        <f>IFERROR(__xludf.DUMMYFUNCTION("""COMPUTED_VALUE"""),"Státní příspěvek na sněmovní volby")</f>
        <v>Státní příspěvek na sněmovní volby</v>
      </c>
      <c r="C23" t="str">
        <f>IFERROR(__xludf.DUMMYFUNCTION("""COMPUTED_VALUE"""),"veřejný")</f>
        <v>veřejný</v>
      </c>
      <c r="D23" t="str">
        <f>IFERROR(__xludf.DUMMYFUNCTION("""COMPUTED_VALUE"""),"Ústecký kraj")</f>
        <v>Ústecký kraj</v>
      </c>
      <c r="E23" s="163">
        <f>IFERROR(__xludf.DUMMYFUNCTION("""COMPUTED_VALUE"""),292890.0)</f>
        <v>292890</v>
      </c>
      <c r="F23" s="163">
        <f>IFERROR(__xludf.DUMMYFUNCTION("""COMPUTED_VALUE"""),547230.0)</f>
        <v>547230</v>
      </c>
      <c r="G23" t="str">
        <f>IFERROR(__xludf.DUMMYFUNCTION("""COMPUTED_VALUE"""),"")</f>
        <v/>
      </c>
      <c r="H23" t="str">
        <f>IFERROR(__xludf.DUMMYFUNCTION("""COMPUTED_VALUE"""),"")</f>
        <v/>
      </c>
      <c r="I23" s="163">
        <f>IFERROR(__xludf.DUMMYFUNCTION("""COMPUTED_VALUE"""),1040160.0)</f>
        <v>1040160</v>
      </c>
      <c r="J23" t="str">
        <f>IFERROR(__xludf.DUMMYFUNCTION("""COMPUTED_VALUE"""),"")</f>
        <v/>
      </c>
      <c r="K23" t="str">
        <f>IFERROR(__xludf.DUMMYFUNCTION("""COMPUTED_VALUE"""),"")</f>
        <v/>
      </c>
    </row>
    <row r="24">
      <c r="A24" t="str">
        <f>IFERROR(__xludf.DUMMYFUNCTION("""COMPUTED_VALUE"""),"Státní příspěvek na sněmovní volby")</f>
        <v>Státní příspěvek na sněmovní volby</v>
      </c>
      <c r="B24" t="str">
        <f>IFERROR(__xludf.DUMMYFUNCTION("""COMPUTED_VALUE"""),"Státní příspěvek na sněmovní volby")</f>
        <v>Státní příspěvek na sněmovní volby</v>
      </c>
      <c r="C24" t="str">
        <f>IFERROR(__xludf.DUMMYFUNCTION("""COMPUTED_VALUE"""),"veřejný")</f>
        <v>veřejný</v>
      </c>
      <c r="D24" t="str">
        <f>IFERROR(__xludf.DUMMYFUNCTION("""COMPUTED_VALUE"""),"Liberecký kraj")</f>
        <v>Liberecký kraj</v>
      </c>
      <c r="E24" s="163">
        <f>IFERROR(__xludf.DUMMYFUNCTION("""COMPUTED_VALUE"""),249870.0)</f>
        <v>249870</v>
      </c>
      <c r="F24" s="163">
        <f>IFERROR(__xludf.DUMMYFUNCTION("""COMPUTED_VALUE"""),465900.0)</f>
        <v>465900</v>
      </c>
      <c r="G24" t="str">
        <f>IFERROR(__xludf.DUMMYFUNCTION("""COMPUTED_VALUE"""),"")</f>
        <v/>
      </c>
      <c r="H24" t="str">
        <f>IFERROR(__xludf.DUMMYFUNCTION("""COMPUTED_VALUE"""),"")</f>
        <v/>
      </c>
      <c r="I24" s="163">
        <f>IFERROR(__xludf.DUMMYFUNCTION("""COMPUTED_VALUE"""),886200.0)</f>
        <v>886200</v>
      </c>
      <c r="J24" t="str">
        <f>IFERROR(__xludf.DUMMYFUNCTION("""COMPUTED_VALUE"""),"")</f>
        <v/>
      </c>
      <c r="K24" t="str">
        <f>IFERROR(__xludf.DUMMYFUNCTION("""COMPUTED_VALUE"""),"")</f>
        <v/>
      </c>
    </row>
    <row r="25" hidden="1">
      <c r="A25" t="str">
        <f>IFERROR(__xludf.DUMMYFUNCTION("""COMPUTED_VALUE"""),"Státní příspěvek na sněmovní volby")</f>
        <v>Státní příspěvek na sněmovní volby</v>
      </c>
      <c r="B25" t="str">
        <f>IFERROR(__xludf.DUMMYFUNCTION("""COMPUTED_VALUE"""),"Státní příspěvek na sněmovní volby")</f>
        <v>Státní příspěvek na sněmovní volby</v>
      </c>
      <c r="C25" t="str">
        <f>IFERROR(__xludf.DUMMYFUNCTION("""COMPUTED_VALUE"""),"veřejný")</f>
        <v>veřejný</v>
      </c>
      <c r="D25" t="str">
        <f>IFERROR(__xludf.DUMMYFUNCTION("""COMPUTED_VALUE"""),"Královéhradecký kraj")</f>
        <v>Královéhradecký kraj</v>
      </c>
      <c r="E25" s="163">
        <f>IFERROR(__xludf.DUMMYFUNCTION("""COMPUTED_VALUE"""),251010.0)</f>
        <v>251010</v>
      </c>
      <c r="F25" s="163">
        <f>IFERROR(__xludf.DUMMYFUNCTION("""COMPUTED_VALUE"""),646950.0)</f>
        <v>646950</v>
      </c>
      <c r="G25" t="str">
        <f>IFERROR(__xludf.DUMMYFUNCTION("""COMPUTED_VALUE"""),"")</f>
        <v/>
      </c>
      <c r="H25" t="str">
        <f>IFERROR(__xludf.DUMMYFUNCTION("""COMPUTED_VALUE"""),"")</f>
        <v/>
      </c>
      <c r="I25" s="163">
        <f>IFERROR(__xludf.DUMMYFUNCTION("""COMPUTED_VALUE"""),1111770.0)</f>
        <v>1111770</v>
      </c>
      <c r="J25" t="str">
        <f>IFERROR(__xludf.DUMMYFUNCTION("""COMPUTED_VALUE"""),"")</f>
        <v/>
      </c>
      <c r="K25" t="str">
        <f>IFERROR(__xludf.DUMMYFUNCTION("""COMPUTED_VALUE"""),"")</f>
        <v/>
      </c>
    </row>
    <row r="26" hidden="1">
      <c r="A26" t="str">
        <f>IFERROR(__xludf.DUMMYFUNCTION("""COMPUTED_VALUE"""),"Státní příspěvek na sněmovní volby")</f>
        <v>Státní příspěvek na sněmovní volby</v>
      </c>
      <c r="B26" t="str">
        <f>IFERROR(__xludf.DUMMYFUNCTION("""COMPUTED_VALUE"""),"Státní příspěvek na sněmovní volby")</f>
        <v>Státní příspěvek na sněmovní volby</v>
      </c>
      <c r="C26" t="str">
        <f>IFERROR(__xludf.DUMMYFUNCTION("""COMPUTED_VALUE"""),"veřejný")</f>
        <v>veřejný</v>
      </c>
      <c r="D26" t="str">
        <f>IFERROR(__xludf.DUMMYFUNCTION("""COMPUTED_VALUE"""),"Pardubický kraj")</f>
        <v>Pardubický kraj</v>
      </c>
      <c r="E26" s="163">
        <f>IFERROR(__xludf.DUMMYFUNCTION("""COMPUTED_VALUE"""),254700.0)</f>
        <v>254700</v>
      </c>
      <c r="F26" s="163">
        <f>IFERROR(__xludf.DUMMYFUNCTION("""COMPUTED_VALUE"""),559680.0)</f>
        <v>559680</v>
      </c>
      <c r="G26" t="str">
        <f>IFERROR(__xludf.DUMMYFUNCTION("""COMPUTED_VALUE"""),"")</f>
        <v/>
      </c>
      <c r="H26" t="str">
        <f>IFERROR(__xludf.DUMMYFUNCTION("""COMPUTED_VALUE"""),"")</f>
        <v/>
      </c>
      <c r="I26" s="163">
        <f>IFERROR(__xludf.DUMMYFUNCTION("""COMPUTED_VALUE"""),1008300.0)</f>
        <v>1008300</v>
      </c>
      <c r="J26" t="str">
        <f>IFERROR(__xludf.DUMMYFUNCTION("""COMPUTED_VALUE"""),"")</f>
        <v/>
      </c>
      <c r="K26" t="str">
        <f>IFERROR(__xludf.DUMMYFUNCTION("""COMPUTED_VALUE"""),"")</f>
        <v/>
      </c>
    </row>
    <row r="27" hidden="1">
      <c r="A27" t="str">
        <f>IFERROR(__xludf.DUMMYFUNCTION("""COMPUTED_VALUE"""),"Státní příspěvek na sněmovní volby")</f>
        <v>Státní příspěvek na sněmovní volby</v>
      </c>
      <c r="B27" t="str">
        <f>IFERROR(__xludf.DUMMYFUNCTION("""COMPUTED_VALUE"""),"Státní příspěvek na sněmovní volby")</f>
        <v>Státní příspěvek na sněmovní volby</v>
      </c>
      <c r="C27" t="str">
        <f>IFERROR(__xludf.DUMMYFUNCTION("""COMPUTED_VALUE"""),"veřejný")</f>
        <v>veřejný</v>
      </c>
      <c r="D27" t="str">
        <f>IFERROR(__xludf.DUMMYFUNCTION("""COMPUTED_VALUE"""),"Kraj Vysočina")</f>
        <v>Kraj Vysočina</v>
      </c>
      <c r="E27" s="163">
        <f>IFERROR(__xludf.DUMMYFUNCTION("""COMPUTED_VALUE"""),229830.0)</f>
        <v>229830</v>
      </c>
      <c r="F27" s="163">
        <f>IFERROR(__xludf.DUMMYFUNCTION("""COMPUTED_VALUE"""),552750.0)</f>
        <v>552750</v>
      </c>
      <c r="G27" t="str">
        <f>IFERROR(__xludf.DUMMYFUNCTION("""COMPUTED_VALUE"""),"")</f>
        <v/>
      </c>
      <c r="H27" t="str">
        <f>IFERROR(__xludf.DUMMYFUNCTION("""COMPUTED_VALUE"""),"")</f>
        <v/>
      </c>
      <c r="I27" s="163">
        <f>IFERROR(__xludf.DUMMYFUNCTION("""COMPUTED_VALUE"""),968940.0)</f>
        <v>968940</v>
      </c>
      <c r="J27" t="str">
        <f>IFERROR(__xludf.DUMMYFUNCTION("""COMPUTED_VALUE"""),"")</f>
        <v/>
      </c>
      <c r="K27" t="str">
        <f>IFERROR(__xludf.DUMMYFUNCTION("""COMPUTED_VALUE"""),"")</f>
        <v/>
      </c>
    </row>
    <row r="28" hidden="1">
      <c r="A28" t="str">
        <f>IFERROR(__xludf.DUMMYFUNCTION("""COMPUTED_VALUE"""),"Státní příspěvek na sněmovní volby")</f>
        <v>Státní příspěvek na sněmovní volby</v>
      </c>
      <c r="B28" t="str">
        <f>IFERROR(__xludf.DUMMYFUNCTION("""COMPUTED_VALUE"""),"Státní příspěvek na sněmovní volby")</f>
        <v>Státní příspěvek na sněmovní volby</v>
      </c>
      <c r="C28" t="str">
        <f>IFERROR(__xludf.DUMMYFUNCTION("""COMPUTED_VALUE"""),"veřejný")</f>
        <v>veřejný</v>
      </c>
      <c r="D28" t="str">
        <f>IFERROR(__xludf.DUMMYFUNCTION("""COMPUTED_VALUE"""),"Jihomoravský kraj")</f>
        <v>Jihomoravský kraj</v>
      </c>
      <c r="E28" s="163">
        <f>IFERROR(__xludf.DUMMYFUNCTION("""COMPUTED_VALUE"""),525150.0)</f>
        <v>525150</v>
      </c>
      <c r="F28" s="163">
        <f>IFERROR(__xludf.DUMMYFUNCTION("""COMPUTED_VALUE"""),1071060.0)</f>
        <v>1071060</v>
      </c>
      <c r="G28" t="str">
        <f>IFERROR(__xludf.DUMMYFUNCTION("""COMPUTED_VALUE"""),"")</f>
        <v/>
      </c>
      <c r="H28" t="str">
        <f>IFERROR(__xludf.DUMMYFUNCTION("""COMPUTED_VALUE"""),"")</f>
        <v/>
      </c>
      <c r="I28" s="163">
        <f>IFERROR(__xludf.DUMMYFUNCTION("""COMPUTED_VALUE"""),1976310.0)</f>
        <v>1976310</v>
      </c>
      <c r="J28" t="str">
        <f>IFERROR(__xludf.DUMMYFUNCTION("""COMPUTED_VALUE"""),"")</f>
        <v/>
      </c>
      <c r="K28" t="str">
        <f>IFERROR(__xludf.DUMMYFUNCTION("""COMPUTED_VALUE"""),"")</f>
        <v/>
      </c>
    </row>
    <row r="29" hidden="1">
      <c r="A29" t="str">
        <f>IFERROR(__xludf.DUMMYFUNCTION("""COMPUTED_VALUE"""),"Státní příspěvek na sněmovní volby")</f>
        <v>Státní příspěvek na sněmovní volby</v>
      </c>
      <c r="B29" t="str">
        <f>IFERROR(__xludf.DUMMYFUNCTION("""COMPUTED_VALUE"""),"Státní příspěvek na sněmovní volby")</f>
        <v>Státní příspěvek na sněmovní volby</v>
      </c>
      <c r="C29" t="str">
        <f>IFERROR(__xludf.DUMMYFUNCTION("""COMPUTED_VALUE"""),"veřejný")</f>
        <v>veřejný</v>
      </c>
      <c r="D29" t="str">
        <f>IFERROR(__xludf.DUMMYFUNCTION("""COMPUTED_VALUE"""),"Olomoucký kraj")</f>
        <v>Olomoucký kraj</v>
      </c>
      <c r="E29" s="163">
        <f>IFERROR(__xludf.DUMMYFUNCTION("""COMPUTED_VALUE"""),251010.0)</f>
        <v>251010</v>
      </c>
      <c r="F29" s="163">
        <f>IFERROR(__xludf.DUMMYFUNCTION("""COMPUTED_VALUE"""),527640.0)</f>
        <v>527640</v>
      </c>
      <c r="G29" t="str">
        <f>IFERROR(__xludf.DUMMYFUNCTION("""COMPUTED_VALUE"""),"")</f>
        <v/>
      </c>
      <c r="H29" t="str">
        <f>IFERROR(__xludf.DUMMYFUNCTION("""COMPUTED_VALUE"""),"")</f>
        <v/>
      </c>
      <c r="I29" s="163">
        <f>IFERROR(__xludf.DUMMYFUNCTION("""COMPUTED_VALUE"""),964080.0)</f>
        <v>964080</v>
      </c>
      <c r="J29" t="str">
        <f>IFERROR(__xludf.DUMMYFUNCTION("""COMPUTED_VALUE"""),"")</f>
        <v/>
      </c>
      <c r="K29" t="str">
        <f>IFERROR(__xludf.DUMMYFUNCTION("""COMPUTED_VALUE"""),"")</f>
        <v/>
      </c>
    </row>
    <row r="30" hidden="1">
      <c r="A30" t="str">
        <f>IFERROR(__xludf.DUMMYFUNCTION("""COMPUTED_VALUE"""),"Státní příspěvek na sněmovní volby")</f>
        <v>Státní příspěvek na sněmovní volby</v>
      </c>
      <c r="B30" t="str">
        <f>IFERROR(__xludf.DUMMYFUNCTION("""COMPUTED_VALUE"""),"Státní příspěvek na sněmovní volby")</f>
        <v>Státní příspěvek na sněmovní volby</v>
      </c>
      <c r="C30" t="str">
        <f>IFERROR(__xludf.DUMMYFUNCTION("""COMPUTED_VALUE"""),"veřejný")</f>
        <v>veřejný</v>
      </c>
      <c r="D30" t="str">
        <f>IFERROR(__xludf.DUMMYFUNCTION("""COMPUTED_VALUE"""),"Zlínský kraj")</f>
        <v>Zlínský kraj</v>
      </c>
      <c r="E30" s="163">
        <f>IFERROR(__xludf.DUMMYFUNCTION("""COMPUTED_VALUE"""),219000.0)</f>
        <v>219000</v>
      </c>
      <c r="F30" s="163">
        <f>IFERROR(__xludf.DUMMYFUNCTION("""COMPUTED_VALUE"""),526770.0)</f>
        <v>526770</v>
      </c>
      <c r="G30" t="str">
        <f>IFERROR(__xludf.DUMMYFUNCTION("""COMPUTED_VALUE"""),"")</f>
        <v/>
      </c>
      <c r="H30" t="str">
        <f>IFERROR(__xludf.DUMMYFUNCTION("""COMPUTED_VALUE"""),"")</f>
        <v/>
      </c>
      <c r="I30" s="163">
        <f>IFERROR(__xludf.DUMMYFUNCTION("""COMPUTED_VALUE"""),923370.0)</f>
        <v>923370</v>
      </c>
      <c r="J30" t="str">
        <f>IFERROR(__xludf.DUMMYFUNCTION("""COMPUTED_VALUE"""),"")</f>
        <v/>
      </c>
      <c r="K30" t="str">
        <f>IFERROR(__xludf.DUMMYFUNCTION("""COMPUTED_VALUE"""),"")</f>
        <v/>
      </c>
    </row>
    <row r="31" hidden="1">
      <c r="A31" t="str">
        <f>IFERROR(__xludf.DUMMYFUNCTION("""COMPUTED_VALUE"""),"Státní příspěvek na sněmovní volby")</f>
        <v>Státní příspěvek na sněmovní volby</v>
      </c>
      <c r="B31" t="str">
        <f>IFERROR(__xludf.DUMMYFUNCTION("""COMPUTED_VALUE"""),"Státní příspěvek na sněmovní volby")</f>
        <v>Státní příspěvek na sněmovní volby</v>
      </c>
      <c r="C31" t="str">
        <f>IFERROR(__xludf.DUMMYFUNCTION("""COMPUTED_VALUE"""),"veřejný")</f>
        <v>veřejný</v>
      </c>
      <c r="D31" t="str">
        <f>IFERROR(__xludf.DUMMYFUNCTION("""COMPUTED_VALUE"""),"Moravskoslezský kraj")</f>
        <v>Moravskoslezský kraj</v>
      </c>
      <c r="E31" s="163">
        <f>IFERROR(__xludf.DUMMYFUNCTION("""COMPUTED_VALUE"""),481950.0)</f>
        <v>481950</v>
      </c>
      <c r="F31" s="163">
        <f>IFERROR(__xludf.DUMMYFUNCTION("""COMPUTED_VALUE"""),938010.0)</f>
        <v>938010</v>
      </c>
      <c r="G31" t="str">
        <f>IFERROR(__xludf.DUMMYFUNCTION("""COMPUTED_VALUE"""),"")</f>
        <v/>
      </c>
      <c r="H31" t="str">
        <f>IFERROR(__xludf.DUMMYFUNCTION("""COMPUTED_VALUE"""),"")</f>
        <v/>
      </c>
      <c r="I31" s="163">
        <f>IFERROR(__xludf.DUMMYFUNCTION("""COMPUTED_VALUE"""),1758120.0)</f>
        <v>1758120</v>
      </c>
      <c r="J31" t="str">
        <f>IFERROR(__xludf.DUMMYFUNCTION("""COMPUTED_VALUE"""),"")</f>
        <v/>
      </c>
      <c r="K31" t="str">
        <f>IFERROR(__xludf.DUMMYFUNCTION("""COMPUTED_VALUE"""),"")</f>
        <v/>
      </c>
    </row>
    <row r="32" hidden="1">
      <c r="A32" t="str">
        <f>IFERROR(__xludf.DUMMYFUNCTION("""COMPUTED_VALUE"""),"Státní příspěvek na sněmovní volby")</f>
        <v>Státní příspěvek na sněmovní volby</v>
      </c>
      <c r="B32" t="str">
        <f>IFERROR(__xludf.DUMMYFUNCTION("""COMPUTED_VALUE"""),"Státní příspěvek na sněmovní volby")</f>
        <v>Státní příspěvek na sněmovní volby</v>
      </c>
      <c r="C32" t="str">
        <f>IFERROR(__xludf.DUMMYFUNCTION("""COMPUTED_VALUE"""),"veřejný")</f>
        <v>veřejný</v>
      </c>
      <c r="D32" t="str">
        <f>IFERROR(__xludf.DUMMYFUNCTION("""COMPUTED_VALUE"""),"Centrála")</f>
        <v>Centrála</v>
      </c>
      <c r="E32" s="163">
        <f>IFERROR(__xludf.DUMMYFUNCTION("""COMPUTED_VALUE"""),1.1499879999999998E7)</f>
        <v>11499880</v>
      </c>
      <c r="F32" s="163">
        <f>IFERROR(__xludf.DUMMYFUNCTION("""COMPUTED_VALUE"""),2.674763E7)</f>
        <v>26747630</v>
      </c>
      <c r="G32" t="str">
        <f>IFERROR(__xludf.DUMMYFUNCTION("""COMPUTED_VALUE"""),"")</f>
        <v/>
      </c>
      <c r="H32" t="str">
        <f>IFERROR(__xludf.DUMMYFUNCTION("""COMPUTED_VALUE"""),"")</f>
        <v/>
      </c>
      <c r="I32" s="163">
        <f>IFERROR(__xludf.DUMMYFUNCTION("""COMPUTED_VALUE"""),4.735409E7)</f>
        <v>47354090</v>
      </c>
      <c r="J32" t="str">
        <f>IFERROR(__xludf.DUMMYFUNCTION("""COMPUTED_VALUE"""),"")</f>
        <v/>
      </c>
      <c r="K32" t="str">
        <f>IFERROR(__xludf.DUMMYFUNCTION("""COMPUTED_VALUE"""),"")</f>
        <v/>
      </c>
    </row>
    <row r="33" hidden="1">
      <c r="A33" t="str">
        <f>IFERROR(__xludf.DUMMYFUNCTION("""COMPUTED_VALUE"""),"Příspěvek na mandát poslance")</f>
        <v>Příspěvek na mandát poslance</v>
      </c>
      <c r="B33" t="str">
        <f>IFERROR(__xludf.DUMMYFUNCTION("""COMPUTED_VALUE"""),"Příspěvek na mandát poslance")</f>
        <v>Příspěvek na mandát poslance</v>
      </c>
      <c r="C33" t="str">
        <f>IFERROR(__xludf.DUMMYFUNCTION("""COMPUTED_VALUE"""),"veřejný")</f>
        <v>veřejný</v>
      </c>
      <c r="D33" t="str">
        <f>IFERROR(__xludf.DUMMYFUNCTION("""COMPUTED_VALUE"""),"Hlavní město Praha")</f>
        <v>Hlavní město Praha</v>
      </c>
      <c r="E33" s="163">
        <f>IFERROR(__xludf.DUMMYFUNCTION("""COMPUTED_VALUE"""),562500.0)</f>
        <v>562500</v>
      </c>
      <c r="F33" s="163">
        <f>IFERROR(__xludf.DUMMYFUNCTION("""COMPUTED_VALUE"""),2250000.0)</f>
        <v>2250000</v>
      </c>
      <c r="G33" s="163">
        <f>IFERROR(__xludf.DUMMYFUNCTION("""COMPUTED_VALUE"""),2250000.0)</f>
        <v>2250000</v>
      </c>
      <c r="H33" s="163">
        <f>IFERROR(__xludf.DUMMYFUNCTION("""COMPUTED_VALUE"""),2250000.0)</f>
        <v>2250000</v>
      </c>
      <c r="I33" s="163">
        <f>IFERROR(__xludf.DUMMYFUNCTION("""COMPUTED_VALUE"""),2250000.0)</f>
        <v>2250000</v>
      </c>
      <c r="J33" s="163">
        <f>IFERROR(__xludf.DUMMYFUNCTION("""COMPUTED_VALUE"""),2250000.0)</f>
        <v>2250000</v>
      </c>
      <c r="K33" t="str">
        <f>IFERROR(__xludf.DUMMYFUNCTION("""COMPUTED_VALUE"""),"")</f>
        <v/>
      </c>
    </row>
    <row r="34" hidden="1">
      <c r="A34" t="str">
        <f>IFERROR(__xludf.DUMMYFUNCTION("""COMPUTED_VALUE"""),"Příspěvek na mandát poslance")</f>
        <v>Příspěvek na mandát poslance</v>
      </c>
      <c r="B34" t="str">
        <f>IFERROR(__xludf.DUMMYFUNCTION("""COMPUTED_VALUE"""),"Příspěvek na mandát poslance")</f>
        <v>Příspěvek na mandát poslance</v>
      </c>
      <c r="C34" t="str">
        <f>IFERROR(__xludf.DUMMYFUNCTION("""COMPUTED_VALUE"""),"veřejný")</f>
        <v>veřejný</v>
      </c>
      <c r="D34" t="str">
        <f>IFERROR(__xludf.DUMMYFUNCTION("""COMPUTED_VALUE"""),"Středočeský kraj")</f>
        <v>Středočeský kraj</v>
      </c>
      <c r="E34" s="163">
        <f>IFERROR(__xludf.DUMMYFUNCTION("""COMPUTED_VALUE"""),337500.0)</f>
        <v>337500</v>
      </c>
      <c r="F34" s="163">
        <f>IFERROR(__xludf.DUMMYFUNCTION("""COMPUTED_VALUE"""),1350000.0)</f>
        <v>1350000</v>
      </c>
      <c r="G34" s="163">
        <f>IFERROR(__xludf.DUMMYFUNCTION("""COMPUTED_VALUE"""),1350000.0)</f>
        <v>1350000</v>
      </c>
      <c r="H34" s="163">
        <f>IFERROR(__xludf.DUMMYFUNCTION("""COMPUTED_VALUE"""),1350000.0)</f>
        <v>1350000</v>
      </c>
      <c r="I34" s="163">
        <f>IFERROR(__xludf.DUMMYFUNCTION("""COMPUTED_VALUE"""),1350000.0)</f>
        <v>1350000</v>
      </c>
      <c r="J34" s="163">
        <f>IFERROR(__xludf.DUMMYFUNCTION("""COMPUTED_VALUE"""),1350000.0)</f>
        <v>1350000</v>
      </c>
      <c r="K34" t="str">
        <f>IFERROR(__xludf.DUMMYFUNCTION("""COMPUTED_VALUE"""),"")</f>
        <v/>
      </c>
    </row>
    <row r="35" hidden="1">
      <c r="A35" t="str">
        <f>IFERROR(__xludf.DUMMYFUNCTION("""COMPUTED_VALUE"""),"Příspěvek na mandát poslance")</f>
        <v>Příspěvek na mandát poslance</v>
      </c>
      <c r="B35" t="str">
        <f>IFERROR(__xludf.DUMMYFUNCTION("""COMPUTED_VALUE"""),"Příspěvek na mandát poslance")</f>
        <v>Příspěvek na mandát poslance</v>
      </c>
      <c r="C35" t="str">
        <f>IFERROR(__xludf.DUMMYFUNCTION("""COMPUTED_VALUE"""),"veřejný")</f>
        <v>veřejný</v>
      </c>
      <c r="D35" t="str">
        <f>IFERROR(__xludf.DUMMYFUNCTION("""COMPUTED_VALUE"""),"Jihočeský kraj")</f>
        <v>Jihočeský kraj</v>
      </c>
      <c r="E35" s="163">
        <f>IFERROR(__xludf.DUMMYFUNCTION("""COMPUTED_VALUE"""),112500.0)</f>
        <v>112500</v>
      </c>
      <c r="F35" s="163">
        <f>IFERROR(__xludf.DUMMYFUNCTION("""COMPUTED_VALUE"""),450000.0)</f>
        <v>450000</v>
      </c>
      <c r="G35" s="163">
        <f>IFERROR(__xludf.DUMMYFUNCTION("""COMPUTED_VALUE"""),450000.0)</f>
        <v>450000</v>
      </c>
      <c r="H35" s="163">
        <f>IFERROR(__xludf.DUMMYFUNCTION("""COMPUTED_VALUE"""),450000.0)</f>
        <v>450000</v>
      </c>
      <c r="I35" s="163">
        <f>IFERROR(__xludf.DUMMYFUNCTION("""COMPUTED_VALUE"""),450000.0)</f>
        <v>450000</v>
      </c>
      <c r="J35" s="163">
        <f>IFERROR(__xludf.DUMMYFUNCTION("""COMPUTED_VALUE"""),450000.0)</f>
        <v>450000</v>
      </c>
      <c r="K35" t="str">
        <f>IFERROR(__xludf.DUMMYFUNCTION("""COMPUTED_VALUE"""),"")</f>
        <v/>
      </c>
    </row>
    <row r="36" hidden="1">
      <c r="A36" t="str">
        <f>IFERROR(__xludf.DUMMYFUNCTION("""COMPUTED_VALUE"""),"Příspěvek na mandát poslance")</f>
        <v>Příspěvek na mandát poslance</v>
      </c>
      <c r="B36" t="str">
        <f>IFERROR(__xludf.DUMMYFUNCTION("""COMPUTED_VALUE"""),"Příspěvek na mandát poslance")</f>
        <v>Příspěvek na mandát poslance</v>
      </c>
      <c r="C36" t="str">
        <f>IFERROR(__xludf.DUMMYFUNCTION("""COMPUTED_VALUE"""),"veřejný")</f>
        <v>veřejný</v>
      </c>
      <c r="D36" t="str">
        <f>IFERROR(__xludf.DUMMYFUNCTION("""COMPUTED_VALUE"""),"Plzeňský kraj")</f>
        <v>Plzeňský kraj</v>
      </c>
      <c r="E36" s="163">
        <f>IFERROR(__xludf.DUMMYFUNCTION("""COMPUTED_VALUE"""),112500.0)</f>
        <v>112500</v>
      </c>
      <c r="F36" s="163">
        <f>IFERROR(__xludf.DUMMYFUNCTION("""COMPUTED_VALUE"""),450000.0)</f>
        <v>450000</v>
      </c>
      <c r="G36" s="163">
        <f>IFERROR(__xludf.DUMMYFUNCTION("""COMPUTED_VALUE"""),450000.0)</f>
        <v>450000</v>
      </c>
      <c r="H36" s="163">
        <f>IFERROR(__xludf.DUMMYFUNCTION("""COMPUTED_VALUE"""),450000.0)</f>
        <v>450000</v>
      </c>
      <c r="I36" s="163">
        <f>IFERROR(__xludf.DUMMYFUNCTION("""COMPUTED_VALUE"""),450000.0)</f>
        <v>450000</v>
      </c>
      <c r="J36" s="163">
        <f>IFERROR(__xludf.DUMMYFUNCTION("""COMPUTED_VALUE"""),450000.0)</f>
        <v>450000</v>
      </c>
      <c r="K36" t="str">
        <f>IFERROR(__xludf.DUMMYFUNCTION("""COMPUTED_VALUE"""),"")</f>
        <v/>
      </c>
    </row>
    <row r="37" hidden="1">
      <c r="A37" t="str">
        <f>IFERROR(__xludf.DUMMYFUNCTION("""COMPUTED_VALUE"""),"Příspěvek na mandát poslance")</f>
        <v>Příspěvek na mandát poslance</v>
      </c>
      <c r="B37" t="str">
        <f>IFERROR(__xludf.DUMMYFUNCTION("""COMPUTED_VALUE"""),"Příspěvek na mandát poslance")</f>
        <v>Příspěvek na mandát poslance</v>
      </c>
      <c r="C37" t="str">
        <f>IFERROR(__xludf.DUMMYFUNCTION("""COMPUTED_VALUE"""),"veřejný")</f>
        <v>veřejný</v>
      </c>
      <c r="D37" t="str">
        <f>IFERROR(__xludf.DUMMYFUNCTION("""COMPUTED_VALUE"""),"Karlovarský kraj")</f>
        <v>Karlovarský kraj</v>
      </c>
      <c r="E37" s="163">
        <f>IFERROR(__xludf.DUMMYFUNCTION("""COMPUTED_VALUE"""),112500.0)</f>
        <v>112500</v>
      </c>
      <c r="F37" s="163">
        <f>IFERROR(__xludf.DUMMYFUNCTION("""COMPUTED_VALUE"""),450000.0)</f>
        <v>450000</v>
      </c>
      <c r="G37" s="163">
        <f>IFERROR(__xludf.DUMMYFUNCTION("""COMPUTED_VALUE"""),450000.0)</f>
        <v>450000</v>
      </c>
      <c r="H37" s="163">
        <f>IFERROR(__xludf.DUMMYFUNCTION("""COMPUTED_VALUE"""),450000.0)</f>
        <v>450000</v>
      </c>
      <c r="I37" s="163">
        <f>IFERROR(__xludf.DUMMYFUNCTION("""COMPUTED_VALUE"""),450000.0)</f>
        <v>450000</v>
      </c>
      <c r="J37" s="163">
        <f>IFERROR(__xludf.DUMMYFUNCTION("""COMPUTED_VALUE"""),450000.0)</f>
        <v>450000</v>
      </c>
      <c r="K37" t="str">
        <f>IFERROR(__xludf.DUMMYFUNCTION("""COMPUTED_VALUE"""),"")</f>
        <v/>
      </c>
    </row>
    <row r="38" hidden="1">
      <c r="A38" t="str">
        <f>IFERROR(__xludf.DUMMYFUNCTION("""COMPUTED_VALUE"""),"Příspěvek na mandát poslance")</f>
        <v>Příspěvek na mandát poslance</v>
      </c>
      <c r="B38" t="str">
        <f>IFERROR(__xludf.DUMMYFUNCTION("""COMPUTED_VALUE"""),"Příspěvek na mandát poslance")</f>
        <v>Příspěvek na mandát poslance</v>
      </c>
      <c r="C38" t="str">
        <f>IFERROR(__xludf.DUMMYFUNCTION("""COMPUTED_VALUE"""),"veřejný")</f>
        <v>veřejný</v>
      </c>
      <c r="D38" t="str">
        <f>IFERROR(__xludf.DUMMYFUNCTION("""COMPUTED_VALUE"""),"Ústecký kraj")</f>
        <v>Ústecký kraj</v>
      </c>
      <c r="E38" s="163">
        <f>IFERROR(__xludf.DUMMYFUNCTION("""COMPUTED_VALUE"""),112500.0)</f>
        <v>112500</v>
      </c>
      <c r="F38" s="163">
        <f>IFERROR(__xludf.DUMMYFUNCTION("""COMPUTED_VALUE"""),450000.0)</f>
        <v>450000</v>
      </c>
      <c r="G38" s="163">
        <f>IFERROR(__xludf.DUMMYFUNCTION("""COMPUTED_VALUE"""),450000.0)</f>
        <v>450000</v>
      </c>
      <c r="H38" s="163">
        <f>IFERROR(__xludf.DUMMYFUNCTION("""COMPUTED_VALUE"""),450000.0)</f>
        <v>450000</v>
      </c>
      <c r="I38" s="163">
        <f>IFERROR(__xludf.DUMMYFUNCTION("""COMPUTED_VALUE"""),450000.0)</f>
        <v>450000</v>
      </c>
      <c r="J38" s="163">
        <f>IFERROR(__xludf.DUMMYFUNCTION("""COMPUTED_VALUE"""),450000.0)</f>
        <v>450000</v>
      </c>
      <c r="K38" t="str">
        <f>IFERROR(__xludf.DUMMYFUNCTION("""COMPUTED_VALUE"""),"")</f>
        <v/>
      </c>
    </row>
    <row r="39">
      <c r="A39" t="str">
        <f>IFERROR(__xludf.DUMMYFUNCTION("""COMPUTED_VALUE"""),"Příspěvek na mandát poslance")</f>
        <v>Příspěvek na mandát poslance</v>
      </c>
      <c r="B39" t="str">
        <f>IFERROR(__xludf.DUMMYFUNCTION("""COMPUTED_VALUE"""),"Příspěvek na mandát poslance")</f>
        <v>Příspěvek na mandát poslance</v>
      </c>
      <c r="C39" t="str">
        <f>IFERROR(__xludf.DUMMYFUNCTION("""COMPUTED_VALUE"""),"veřejný")</f>
        <v>veřejný</v>
      </c>
      <c r="D39" t="str">
        <f>IFERROR(__xludf.DUMMYFUNCTION("""COMPUTED_VALUE"""),"Liberecký kraj")</f>
        <v>Liberecký kraj</v>
      </c>
      <c r="E39" s="163">
        <f>IFERROR(__xludf.DUMMYFUNCTION("""COMPUTED_VALUE"""),112500.0)</f>
        <v>112500</v>
      </c>
      <c r="F39" s="163">
        <f>IFERROR(__xludf.DUMMYFUNCTION("""COMPUTED_VALUE"""),450000.0)</f>
        <v>450000</v>
      </c>
      <c r="G39" s="163">
        <f>IFERROR(__xludf.DUMMYFUNCTION("""COMPUTED_VALUE"""),450000.0)</f>
        <v>450000</v>
      </c>
      <c r="H39" s="163">
        <f>IFERROR(__xludf.DUMMYFUNCTION("""COMPUTED_VALUE"""),450000.0)</f>
        <v>450000</v>
      </c>
      <c r="I39" s="163">
        <f>IFERROR(__xludf.DUMMYFUNCTION("""COMPUTED_VALUE"""),450000.0)</f>
        <v>450000</v>
      </c>
      <c r="J39" s="163">
        <f>IFERROR(__xludf.DUMMYFUNCTION("""COMPUTED_VALUE"""),450000.0)</f>
        <v>450000</v>
      </c>
      <c r="K39" t="str">
        <f>IFERROR(__xludf.DUMMYFUNCTION("""COMPUTED_VALUE"""),"")</f>
        <v/>
      </c>
    </row>
    <row r="40" hidden="1">
      <c r="A40" t="str">
        <f>IFERROR(__xludf.DUMMYFUNCTION("""COMPUTED_VALUE"""),"Příspěvek na mandát poslance")</f>
        <v>Příspěvek na mandát poslance</v>
      </c>
      <c r="B40" t="str">
        <f>IFERROR(__xludf.DUMMYFUNCTION("""COMPUTED_VALUE"""),"Příspěvek na mandát poslance")</f>
        <v>Příspěvek na mandát poslance</v>
      </c>
      <c r="C40" t="str">
        <f>IFERROR(__xludf.DUMMYFUNCTION("""COMPUTED_VALUE"""),"veřejný")</f>
        <v>veřejný</v>
      </c>
      <c r="D40" t="str">
        <f>IFERROR(__xludf.DUMMYFUNCTION("""COMPUTED_VALUE"""),"Královéhradecký kraj")</f>
        <v>Královéhradecký kraj</v>
      </c>
      <c r="E40" s="163">
        <f>IFERROR(__xludf.DUMMYFUNCTION("""COMPUTED_VALUE"""),112500.0)</f>
        <v>112500</v>
      </c>
      <c r="F40" s="163">
        <f>IFERROR(__xludf.DUMMYFUNCTION("""COMPUTED_VALUE"""),450000.0)</f>
        <v>450000</v>
      </c>
      <c r="G40" s="163">
        <f>IFERROR(__xludf.DUMMYFUNCTION("""COMPUTED_VALUE"""),450000.0)</f>
        <v>450000</v>
      </c>
      <c r="H40" s="163">
        <f>IFERROR(__xludf.DUMMYFUNCTION("""COMPUTED_VALUE"""),450000.0)</f>
        <v>450000</v>
      </c>
      <c r="I40" s="163">
        <f>IFERROR(__xludf.DUMMYFUNCTION("""COMPUTED_VALUE"""),450000.0)</f>
        <v>450000</v>
      </c>
      <c r="J40" s="163">
        <f>IFERROR(__xludf.DUMMYFUNCTION("""COMPUTED_VALUE"""),450000.0)</f>
        <v>450000</v>
      </c>
      <c r="K40" t="str">
        <f>IFERROR(__xludf.DUMMYFUNCTION("""COMPUTED_VALUE"""),"")</f>
        <v/>
      </c>
    </row>
    <row r="41" hidden="1">
      <c r="A41" t="str">
        <f>IFERROR(__xludf.DUMMYFUNCTION("""COMPUTED_VALUE"""),"Příspěvek na mandát poslance")</f>
        <v>Příspěvek na mandát poslance</v>
      </c>
      <c r="B41" t="str">
        <f>IFERROR(__xludf.DUMMYFUNCTION("""COMPUTED_VALUE"""),"Příspěvek na mandát poslance")</f>
        <v>Příspěvek na mandát poslance</v>
      </c>
      <c r="C41" t="str">
        <f>IFERROR(__xludf.DUMMYFUNCTION("""COMPUTED_VALUE"""),"veřejný")</f>
        <v>veřejný</v>
      </c>
      <c r="D41" t="str">
        <f>IFERROR(__xludf.DUMMYFUNCTION("""COMPUTED_VALUE"""),"Pardubický kraj")</f>
        <v>Pardubický kraj</v>
      </c>
      <c r="E41" s="163">
        <f>IFERROR(__xludf.DUMMYFUNCTION("""COMPUTED_VALUE"""),112500.0)</f>
        <v>112500</v>
      </c>
      <c r="F41" s="163">
        <f>IFERROR(__xludf.DUMMYFUNCTION("""COMPUTED_VALUE"""),450000.0)</f>
        <v>450000</v>
      </c>
      <c r="G41" s="163">
        <f>IFERROR(__xludf.DUMMYFUNCTION("""COMPUTED_VALUE"""),450000.0)</f>
        <v>450000</v>
      </c>
      <c r="H41" s="163">
        <f>IFERROR(__xludf.DUMMYFUNCTION("""COMPUTED_VALUE"""),450000.0)</f>
        <v>450000</v>
      </c>
      <c r="I41" s="163">
        <f>IFERROR(__xludf.DUMMYFUNCTION("""COMPUTED_VALUE"""),450000.0)</f>
        <v>450000</v>
      </c>
      <c r="J41" s="163">
        <f>IFERROR(__xludf.DUMMYFUNCTION("""COMPUTED_VALUE"""),450000.0)</f>
        <v>450000</v>
      </c>
      <c r="K41" t="str">
        <f>IFERROR(__xludf.DUMMYFUNCTION("""COMPUTED_VALUE"""),"")</f>
        <v/>
      </c>
    </row>
    <row r="42" hidden="1">
      <c r="A42" t="str">
        <f>IFERROR(__xludf.DUMMYFUNCTION("""COMPUTED_VALUE"""),"Příspěvek na mandát poslance")</f>
        <v>Příspěvek na mandát poslance</v>
      </c>
      <c r="B42" t="str">
        <f>IFERROR(__xludf.DUMMYFUNCTION("""COMPUTED_VALUE"""),"Příspěvek na mandát poslance")</f>
        <v>Příspěvek na mandát poslance</v>
      </c>
      <c r="C42" t="str">
        <f>IFERROR(__xludf.DUMMYFUNCTION("""COMPUTED_VALUE"""),"veřejný")</f>
        <v>veřejný</v>
      </c>
      <c r="D42" t="str">
        <f>IFERROR(__xludf.DUMMYFUNCTION("""COMPUTED_VALUE"""),"Kraj Vysočina")</f>
        <v>Kraj Vysočina</v>
      </c>
      <c r="E42" s="163">
        <f>IFERROR(__xludf.DUMMYFUNCTION("""COMPUTED_VALUE"""),112500.0)</f>
        <v>112500</v>
      </c>
      <c r="F42" s="163">
        <f>IFERROR(__xludf.DUMMYFUNCTION("""COMPUTED_VALUE"""),450000.0)</f>
        <v>450000</v>
      </c>
      <c r="G42" s="163">
        <f>IFERROR(__xludf.DUMMYFUNCTION("""COMPUTED_VALUE"""),450000.0)</f>
        <v>450000</v>
      </c>
      <c r="H42" s="163">
        <f>IFERROR(__xludf.DUMMYFUNCTION("""COMPUTED_VALUE"""),450000.0)</f>
        <v>450000</v>
      </c>
      <c r="I42" s="163">
        <f>IFERROR(__xludf.DUMMYFUNCTION("""COMPUTED_VALUE"""),450000.0)</f>
        <v>450000</v>
      </c>
      <c r="J42" s="163">
        <f>IFERROR(__xludf.DUMMYFUNCTION("""COMPUTED_VALUE"""),450000.0)</f>
        <v>450000</v>
      </c>
      <c r="K42" t="str">
        <f>IFERROR(__xludf.DUMMYFUNCTION("""COMPUTED_VALUE"""),"")</f>
        <v/>
      </c>
    </row>
    <row r="43" hidden="1">
      <c r="A43" t="str">
        <f>IFERROR(__xludf.DUMMYFUNCTION("""COMPUTED_VALUE"""),"Příspěvek na mandát poslance")</f>
        <v>Příspěvek na mandát poslance</v>
      </c>
      <c r="B43" t="str">
        <f>IFERROR(__xludf.DUMMYFUNCTION("""COMPUTED_VALUE"""),"Příspěvek na mandát poslance")</f>
        <v>Příspěvek na mandát poslance</v>
      </c>
      <c r="C43" t="str">
        <f>IFERROR(__xludf.DUMMYFUNCTION("""COMPUTED_VALUE"""),"veřejný")</f>
        <v>veřejný</v>
      </c>
      <c r="D43" t="str">
        <f>IFERROR(__xludf.DUMMYFUNCTION("""COMPUTED_VALUE"""),"Jihomoravský kraj")</f>
        <v>Jihomoravský kraj</v>
      </c>
      <c r="E43" s="163">
        <f>IFERROR(__xludf.DUMMYFUNCTION("""COMPUTED_VALUE"""),225000.0)</f>
        <v>225000</v>
      </c>
      <c r="F43" s="163">
        <f>IFERROR(__xludf.DUMMYFUNCTION("""COMPUTED_VALUE"""),900000.0)</f>
        <v>900000</v>
      </c>
      <c r="G43" s="163">
        <f>IFERROR(__xludf.DUMMYFUNCTION("""COMPUTED_VALUE"""),900000.0)</f>
        <v>900000</v>
      </c>
      <c r="H43" s="163">
        <f>IFERROR(__xludf.DUMMYFUNCTION("""COMPUTED_VALUE"""),900000.0)</f>
        <v>900000</v>
      </c>
      <c r="I43" s="163">
        <f>IFERROR(__xludf.DUMMYFUNCTION("""COMPUTED_VALUE"""),900000.0)</f>
        <v>900000</v>
      </c>
      <c r="J43" s="163">
        <f>IFERROR(__xludf.DUMMYFUNCTION("""COMPUTED_VALUE"""),900000.0)</f>
        <v>900000</v>
      </c>
      <c r="K43" t="str">
        <f>IFERROR(__xludf.DUMMYFUNCTION("""COMPUTED_VALUE"""),"")</f>
        <v/>
      </c>
    </row>
    <row r="44" hidden="1">
      <c r="A44" t="str">
        <f>IFERROR(__xludf.DUMMYFUNCTION("""COMPUTED_VALUE"""),"Příspěvek na mandát poslance")</f>
        <v>Příspěvek na mandát poslance</v>
      </c>
      <c r="B44" t="str">
        <f>IFERROR(__xludf.DUMMYFUNCTION("""COMPUTED_VALUE"""),"Příspěvek na mandát poslance")</f>
        <v>Příspěvek na mandát poslance</v>
      </c>
      <c r="C44" t="str">
        <f>IFERROR(__xludf.DUMMYFUNCTION("""COMPUTED_VALUE"""),"veřejný")</f>
        <v>veřejný</v>
      </c>
      <c r="D44" t="str">
        <f>IFERROR(__xludf.DUMMYFUNCTION("""COMPUTED_VALUE"""),"Olomoucký kraj")</f>
        <v>Olomoucký kraj</v>
      </c>
      <c r="E44" s="163">
        <f>IFERROR(__xludf.DUMMYFUNCTION("""COMPUTED_VALUE"""),112500.0)</f>
        <v>112500</v>
      </c>
      <c r="F44" s="163">
        <f>IFERROR(__xludf.DUMMYFUNCTION("""COMPUTED_VALUE"""),450000.0)</f>
        <v>450000</v>
      </c>
      <c r="G44" s="163">
        <f>IFERROR(__xludf.DUMMYFUNCTION("""COMPUTED_VALUE"""),450000.0)</f>
        <v>450000</v>
      </c>
      <c r="H44" s="163">
        <f>IFERROR(__xludf.DUMMYFUNCTION("""COMPUTED_VALUE"""),450000.0)</f>
        <v>450000</v>
      </c>
      <c r="I44" s="163">
        <f>IFERROR(__xludf.DUMMYFUNCTION("""COMPUTED_VALUE"""),450000.0)</f>
        <v>450000</v>
      </c>
      <c r="J44" s="163">
        <f>IFERROR(__xludf.DUMMYFUNCTION("""COMPUTED_VALUE"""),450000.0)</f>
        <v>450000</v>
      </c>
      <c r="K44" t="str">
        <f>IFERROR(__xludf.DUMMYFUNCTION("""COMPUTED_VALUE"""),"")</f>
        <v/>
      </c>
    </row>
    <row r="45" hidden="1">
      <c r="A45" t="str">
        <f>IFERROR(__xludf.DUMMYFUNCTION("""COMPUTED_VALUE"""),"Příspěvek na mandát poslance")</f>
        <v>Příspěvek na mandát poslance</v>
      </c>
      <c r="B45" t="str">
        <f>IFERROR(__xludf.DUMMYFUNCTION("""COMPUTED_VALUE"""),"Příspěvek na mandát poslance")</f>
        <v>Příspěvek na mandát poslance</v>
      </c>
      <c r="C45" t="str">
        <f>IFERROR(__xludf.DUMMYFUNCTION("""COMPUTED_VALUE"""),"veřejný")</f>
        <v>veřejný</v>
      </c>
      <c r="D45" t="str">
        <f>IFERROR(__xludf.DUMMYFUNCTION("""COMPUTED_VALUE"""),"Zlínský kraj")</f>
        <v>Zlínský kraj</v>
      </c>
      <c r="E45" s="163">
        <f>IFERROR(__xludf.DUMMYFUNCTION("""COMPUTED_VALUE"""),112500.0)</f>
        <v>112500</v>
      </c>
      <c r="F45" s="163">
        <f>IFERROR(__xludf.DUMMYFUNCTION("""COMPUTED_VALUE"""),450000.0)</f>
        <v>450000</v>
      </c>
      <c r="G45" s="163">
        <f>IFERROR(__xludf.DUMMYFUNCTION("""COMPUTED_VALUE"""),450000.0)</f>
        <v>450000</v>
      </c>
      <c r="H45" s="163">
        <f>IFERROR(__xludf.DUMMYFUNCTION("""COMPUTED_VALUE"""),450000.0)</f>
        <v>450000</v>
      </c>
      <c r="I45" s="163">
        <f>IFERROR(__xludf.DUMMYFUNCTION("""COMPUTED_VALUE"""),450000.0)</f>
        <v>450000</v>
      </c>
      <c r="J45" s="163">
        <f>IFERROR(__xludf.DUMMYFUNCTION("""COMPUTED_VALUE"""),450000.0)</f>
        <v>450000</v>
      </c>
      <c r="K45" t="str">
        <f>IFERROR(__xludf.DUMMYFUNCTION("""COMPUTED_VALUE"""),"")</f>
        <v/>
      </c>
    </row>
    <row r="46" hidden="1">
      <c r="A46" t="str">
        <f>IFERROR(__xludf.DUMMYFUNCTION("""COMPUTED_VALUE"""),"Příspěvek na mandát poslance")</f>
        <v>Příspěvek na mandát poslance</v>
      </c>
      <c r="B46" t="str">
        <f>IFERROR(__xludf.DUMMYFUNCTION("""COMPUTED_VALUE"""),"Příspěvek na mandát poslance")</f>
        <v>Příspěvek na mandát poslance</v>
      </c>
      <c r="C46" t="str">
        <f>IFERROR(__xludf.DUMMYFUNCTION("""COMPUTED_VALUE"""),"veřejný")</f>
        <v>veřejný</v>
      </c>
      <c r="D46" t="str">
        <f>IFERROR(__xludf.DUMMYFUNCTION("""COMPUTED_VALUE"""),"Moravskoslezský kraj")</f>
        <v>Moravskoslezský kraj</v>
      </c>
      <c r="E46" s="163">
        <f>IFERROR(__xludf.DUMMYFUNCTION("""COMPUTED_VALUE"""),225000.0)</f>
        <v>225000</v>
      </c>
      <c r="F46" s="163">
        <f>IFERROR(__xludf.DUMMYFUNCTION("""COMPUTED_VALUE"""),900000.0)</f>
        <v>900000</v>
      </c>
      <c r="G46" s="163">
        <f>IFERROR(__xludf.DUMMYFUNCTION("""COMPUTED_VALUE"""),900000.0)</f>
        <v>900000</v>
      </c>
      <c r="H46" s="163">
        <f>IFERROR(__xludf.DUMMYFUNCTION("""COMPUTED_VALUE"""),900000.0)</f>
        <v>900000</v>
      </c>
      <c r="I46" s="163">
        <f>IFERROR(__xludf.DUMMYFUNCTION("""COMPUTED_VALUE"""),900000.0)</f>
        <v>900000</v>
      </c>
      <c r="J46" s="163">
        <f>IFERROR(__xludf.DUMMYFUNCTION("""COMPUTED_VALUE"""),900000.0)</f>
        <v>900000</v>
      </c>
      <c r="K46" t="str">
        <f>IFERROR(__xludf.DUMMYFUNCTION("""COMPUTED_VALUE"""),"")</f>
        <v/>
      </c>
    </row>
    <row r="47" hidden="1">
      <c r="A47" t="str">
        <f>IFERROR(__xludf.DUMMYFUNCTION("""COMPUTED_VALUE"""),"Příspěvek na mandát poslance")</f>
        <v>Příspěvek na mandát poslance</v>
      </c>
      <c r="B47" t="str">
        <f>IFERROR(__xludf.DUMMYFUNCTION("""COMPUTED_VALUE"""),"Příspěvek na mandát poslance")</f>
        <v>Příspěvek na mandát poslance</v>
      </c>
      <c r="C47" t="str">
        <f>IFERROR(__xludf.DUMMYFUNCTION("""COMPUTED_VALUE"""),"veřejný")</f>
        <v>veřejný</v>
      </c>
      <c r="D47" t="str">
        <f>IFERROR(__xludf.DUMMYFUNCTION("""COMPUTED_VALUE"""),"Centrála")</f>
        <v>Centrála</v>
      </c>
      <c r="E47" s="163">
        <f>IFERROR(__xludf.DUMMYFUNCTION("""COMPUTED_VALUE"""),2475000.0)</f>
        <v>2475000</v>
      </c>
      <c r="F47" s="163">
        <f>IFERROR(__xludf.DUMMYFUNCTION("""COMPUTED_VALUE"""),9900000.0)</f>
        <v>9900000</v>
      </c>
      <c r="G47" s="163">
        <f>IFERROR(__xludf.DUMMYFUNCTION("""COMPUTED_VALUE"""),9900000.0)</f>
        <v>9900000</v>
      </c>
      <c r="H47" s="163">
        <f>IFERROR(__xludf.DUMMYFUNCTION("""COMPUTED_VALUE"""),9900000.0)</f>
        <v>9900000</v>
      </c>
      <c r="I47" s="163">
        <f>IFERROR(__xludf.DUMMYFUNCTION("""COMPUTED_VALUE"""),9900000.0)</f>
        <v>9900000</v>
      </c>
      <c r="J47" s="163">
        <f>IFERROR(__xludf.DUMMYFUNCTION("""COMPUTED_VALUE"""),9900000.0)</f>
        <v>9900000</v>
      </c>
      <c r="K47" t="str">
        <f>IFERROR(__xludf.DUMMYFUNCTION("""COMPUTED_VALUE"""),"")</f>
        <v/>
      </c>
    </row>
    <row r="48" hidden="1">
      <c r="A48" t="str">
        <f>IFERROR(__xludf.DUMMYFUNCTION("""COMPUTED_VALUE"""),"Státní příspěvek na eurovolby")</f>
        <v>Státní příspěvek na eurovolby</v>
      </c>
      <c r="B48" t="str">
        <f>IFERROR(__xludf.DUMMYFUNCTION("""COMPUTED_VALUE"""),"Státní příspěvek na eurovolby")</f>
        <v>Státní příspěvek na eurovolby</v>
      </c>
      <c r="C48" t="str">
        <f>IFERROR(__xludf.DUMMYFUNCTION("""COMPUTED_VALUE"""),"veřejný")</f>
        <v>veřejný</v>
      </c>
      <c r="D48" t="str">
        <f>IFERROR(__xludf.DUMMYFUNCTION("""COMPUTED_VALUE"""),"Hlavní město Praha")</f>
        <v>Hlavní město Praha</v>
      </c>
      <c r="E48" t="str">
        <f>IFERROR(__xludf.DUMMYFUNCTION("""COMPUTED_VALUE"""),"")</f>
        <v/>
      </c>
      <c r="F48" t="str">
        <f>IFERROR(__xludf.DUMMYFUNCTION("""COMPUTED_VALUE"""),"")</f>
        <v/>
      </c>
      <c r="G48" s="163">
        <f>IFERROR(__xludf.DUMMYFUNCTION("""COMPUTED_VALUE"""),361942.0)</f>
        <v>361942</v>
      </c>
      <c r="H48" t="str">
        <f>IFERROR(__xludf.DUMMYFUNCTION("""COMPUTED_VALUE"""),"")</f>
        <v/>
      </c>
      <c r="I48" t="str">
        <f>IFERROR(__xludf.DUMMYFUNCTION("""COMPUTED_VALUE"""),"")</f>
        <v/>
      </c>
      <c r="J48" t="str">
        <f>IFERROR(__xludf.DUMMYFUNCTION("""COMPUTED_VALUE"""),"")</f>
        <v/>
      </c>
      <c r="K48" t="str">
        <f>IFERROR(__xludf.DUMMYFUNCTION("""COMPUTED_VALUE"""),"")</f>
        <v/>
      </c>
    </row>
    <row r="49" hidden="1">
      <c r="A49" t="str">
        <f>IFERROR(__xludf.DUMMYFUNCTION("""COMPUTED_VALUE"""),"Státní příspěvek na eurovolby")</f>
        <v>Státní příspěvek na eurovolby</v>
      </c>
      <c r="B49" t="str">
        <f>IFERROR(__xludf.DUMMYFUNCTION("""COMPUTED_VALUE"""),"Státní příspěvek na eurovolby")</f>
        <v>Státní příspěvek na eurovolby</v>
      </c>
      <c r="C49" t="str">
        <f>IFERROR(__xludf.DUMMYFUNCTION("""COMPUTED_VALUE"""),"veřejný")</f>
        <v>veřejný</v>
      </c>
      <c r="D49" t="str">
        <f>IFERROR(__xludf.DUMMYFUNCTION("""COMPUTED_VALUE"""),"Středočeský kraj")</f>
        <v>Středočeský kraj</v>
      </c>
      <c r="E49" t="str">
        <f>IFERROR(__xludf.DUMMYFUNCTION("""COMPUTED_VALUE"""),"")</f>
        <v/>
      </c>
      <c r="F49" t="str">
        <f>IFERROR(__xludf.DUMMYFUNCTION("""COMPUTED_VALUE"""),"")</f>
        <v/>
      </c>
      <c r="G49" s="163">
        <f>IFERROR(__xludf.DUMMYFUNCTION("""COMPUTED_VALUE"""),236766.0)</f>
        <v>236766</v>
      </c>
      <c r="H49" t="str">
        <f>IFERROR(__xludf.DUMMYFUNCTION("""COMPUTED_VALUE"""),"")</f>
        <v/>
      </c>
      <c r="I49" t="str">
        <f>IFERROR(__xludf.DUMMYFUNCTION("""COMPUTED_VALUE"""),"")</f>
        <v/>
      </c>
      <c r="J49" t="str">
        <f>IFERROR(__xludf.DUMMYFUNCTION("""COMPUTED_VALUE"""),"")</f>
        <v/>
      </c>
      <c r="K49" t="str">
        <f>IFERROR(__xludf.DUMMYFUNCTION("""COMPUTED_VALUE"""),"")</f>
        <v/>
      </c>
    </row>
    <row r="50" hidden="1">
      <c r="A50" t="str">
        <f>IFERROR(__xludf.DUMMYFUNCTION("""COMPUTED_VALUE"""),"Státní příspěvek na eurovolby")</f>
        <v>Státní příspěvek na eurovolby</v>
      </c>
      <c r="B50" t="str">
        <f>IFERROR(__xludf.DUMMYFUNCTION("""COMPUTED_VALUE"""),"Státní příspěvek na eurovolby")</f>
        <v>Státní příspěvek na eurovolby</v>
      </c>
      <c r="C50" t="str">
        <f>IFERROR(__xludf.DUMMYFUNCTION("""COMPUTED_VALUE"""),"veřejný")</f>
        <v>veřejný</v>
      </c>
      <c r="D50" t="str">
        <f>IFERROR(__xludf.DUMMYFUNCTION("""COMPUTED_VALUE"""),"Jihočeský kraj")</f>
        <v>Jihočeský kraj</v>
      </c>
      <c r="E50" t="str">
        <f>IFERROR(__xludf.DUMMYFUNCTION("""COMPUTED_VALUE"""),"")</f>
        <v/>
      </c>
      <c r="F50" t="str">
        <f>IFERROR(__xludf.DUMMYFUNCTION("""COMPUTED_VALUE"""),"")</f>
        <v/>
      </c>
      <c r="G50" s="163">
        <f>IFERROR(__xludf.DUMMYFUNCTION("""COMPUTED_VALUE"""),104786.0)</f>
        <v>104786</v>
      </c>
      <c r="H50" t="str">
        <f>IFERROR(__xludf.DUMMYFUNCTION("""COMPUTED_VALUE"""),"")</f>
        <v/>
      </c>
      <c r="I50" t="str">
        <f>IFERROR(__xludf.DUMMYFUNCTION("""COMPUTED_VALUE"""),"")</f>
        <v/>
      </c>
      <c r="J50" t="str">
        <f>IFERROR(__xludf.DUMMYFUNCTION("""COMPUTED_VALUE"""),"")</f>
        <v/>
      </c>
      <c r="K50" t="str">
        <f>IFERROR(__xludf.DUMMYFUNCTION("""COMPUTED_VALUE"""),"")</f>
        <v/>
      </c>
    </row>
    <row r="51" hidden="1">
      <c r="A51" t="str">
        <f>IFERROR(__xludf.DUMMYFUNCTION("""COMPUTED_VALUE"""),"Státní příspěvek na eurovolby")</f>
        <v>Státní příspěvek na eurovolby</v>
      </c>
      <c r="B51" t="str">
        <f>IFERROR(__xludf.DUMMYFUNCTION("""COMPUTED_VALUE"""),"Státní příspěvek na eurovolby")</f>
        <v>Státní příspěvek na eurovolby</v>
      </c>
      <c r="C51" t="str">
        <f>IFERROR(__xludf.DUMMYFUNCTION("""COMPUTED_VALUE"""),"veřejný")</f>
        <v>veřejný</v>
      </c>
      <c r="D51" t="str">
        <f>IFERROR(__xludf.DUMMYFUNCTION("""COMPUTED_VALUE"""),"Plzeňský kraj")</f>
        <v>Plzeňský kraj</v>
      </c>
      <c r="E51" t="str">
        <f>IFERROR(__xludf.DUMMYFUNCTION("""COMPUTED_VALUE"""),"")</f>
        <v/>
      </c>
      <c r="F51" t="str">
        <f>IFERROR(__xludf.DUMMYFUNCTION("""COMPUTED_VALUE"""),"")</f>
        <v/>
      </c>
      <c r="G51" s="163">
        <f>IFERROR(__xludf.DUMMYFUNCTION("""COMPUTED_VALUE"""),89390.0)</f>
        <v>89390</v>
      </c>
      <c r="H51" t="str">
        <f>IFERROR(__xludf.DUMMYFUNCTION("""COMPUTED_VALUE"""),"")</f>
        <v/>
      </c>
      <c r="I51" t="str">
        <f>IFERROR(__xludf.DUMMYFUNCTION("""COMPUTED_VALUE"""),"")</f>
        <v/>
      </c>
      <c r="J51" t="str">
        <f>IFERROR(__xludf.DUMMYFUNCTION("""COMPUTED_VALUE"""),"")</f>
        <v/>
      </c>
      <c r="K51" t="str">
        <f>IFERROR(__xludf.DUMMYFUNCTION("""COMPUTED_VALUE"""),"")</f>
        <v/>
      </c>
    </row>
    <row r="52" hidden="1">
      <c r="A52" t="str">
        <f>IFERROR(__xludf.DUMMYFUNCTION("""COMPUTED_VALUE"""),"Státní příspěvek na eurovolby")</f>
        <v>Státní příspěvek na eurovolby</v>
      </c>
      <c r="B52" t="str">
        <f>IFERROR(__xludf.DUMMYFUNCTION("""COMPUTED_VALUE"""),"Státní příspěvek na eurovolby")</f>
        <v>Státní příspěvek na eurovolby</v>
      </c>
      <c r="C52" t="str">
        <f>IFERROR(__xludf.DUMMYFUNCTION("""COMPUTED_VALUE"""),"veřejný")</f>
        <v>veřejný</v>
      </c>
      <c r="D52" t="str">
        <f>IFERROR(__xludf.DUMMYFUNCTION("""COMPUTED_VALUE"""),"Karlovarský kraj")</f>
        <v>Karlovarský kraj</v>
      </c>
      <c r="E52" t="str">
        <f>IFERROR(__xludf.DUMMYFUNCTION("""COMPUTED_VALUE"""),"")</f>
        <v/>
      </c>
      <c r="F52" t="str">
        <f>IFERROR(__xludf.DUMMYFUNCTION("""COMPUTED_VALUE"""),"")</f>
        <v/>
      </c>
      <c r="G52" s="163">
        <f>IFERROR(__xludf.DUMMYFUNCTION("""COMPUTED_VALUE"""),41440.0)</f>
        <v>41440</v>
      </c>
      <c r="H52" t="str">
        <f>IFERROR(__xludf.DUMMYFUNCTION("""COMPUTED_VALUE"""),"")</f>
        <v/>
      </c>
      <c r="I52" t="str">
        <f>IFERROR(__xludf.DUMMYFUNCTION("""COMPUTED_VALUE"""),"")</f>
        <v/>
      </c>
      <c r="J52" t="str">
        <f>IFERROR(__xludf.DUMMYFUNCTION("""COMPUTED_VALUE"""),"")</f>
        <v/>
      </c>
      <c r="K52" t="str">
        <f>IFERROR(__xludf.DUMMYFUNCTION("""COMPUTED_VALUE"""),"")</f>
        <v/>
      </c>
    </row>
    <row r="53" hidden="1">
      <c r="A53" t="str">
        <f>IFERROR(__xludf.DUMMYFUNCTION("""COMPUTED_VALUE"""),"Státní příspěvek na eurovolby")</f>
        <v>Státní příspěvek na eurovolby</v>
      </c>
      <c r="B53" t="str">
        <f>IFERROR(__xludf.DUMMYFUNCTION("""COMPUTED_VALUE"""),"Státní příspěvek na eurovolby")</f>
        <v>Státní příspěvek na eurovolby</v>
      </c>
      <c r="C53" t="str">
        <f>IFERROR(__xludf.DUMMYFUNCTION("""COMPUTED_VALUE"""),"veřejný")</f>
        <v>veřejný</v>
      </c>
      <c r="D53" t="str">
        <f>IFERROR(__xludf.DUMMYFUNCTION("""COMPUTED_VALUE"""),"Ústecký kraj")</f>
        <v>Ústecký kraj</v>
      </c>
      <c r="E53" t="str">
        <f>IFERROR(__xludf.DUMMYFUNCTION("""COMPUTED_VALUE"""),"")</f>
        <v/>
      </c>
      <c r="F53" t="str">
        <f>IFERROR(__xludf.DUMMYFUNCTION("""COMPUTED_VALUE"""),"")</f>
        <v/>
      </c>
      <c r="G53" s="163">
        <f>IFERROR(__xludf.DUMMYFUNCTION("""COMPUTED_VALUE"""),107431.0)</f>
        <v>107431</v>
      </c>
      <c r="H53" t="str">
        <f>IFERROR(__xludf.DUMMYFUNCTION("""COMPUTED_VALUE"""),"")</f>
        <v/>
      </c>
      <c r="I53" t="str">
        <f>IFERROR(__xludf.DUMMYFUNCTION("""COMPUTED_VALUE"""),"")</f>
        <v/>
      </c>
      <c r="J53" t="str">
        <f>IFERROR(__xludf.DUMMYFUNCTION("""COMPUTED_VALUE"""),"")</f>
        <v/>
      </c>
      <c r="K53" t="str">
        <f>IFERROR(__xludf.DUMMYFUNCTION("""COMPUTED_VALUE"""),"")</f>
        <v/>
      </c>
    </row>
    <row r="54">
      <c r="A54" t="str">
        <f>IFERROR(__xludf.DUMMYFUNCTION("""COMPUTED_VALUE"""),"Státní příspěvek na eurovolby")</f>
        <v>Státní příspěvek na eurovolby</v>
      </c>
      <c r="B54" t="str">
        <f>IFERROR(__xludf.DUMMYFUNCTION("""COMPUTED_VALUE"""),"Státní příspěvek na eurovolby")</f>
        <v>Státní příspěvek na eurovolby</v>
      </c>
      <c r="C54" t="str">
        <f>IFERROR(__xludf.DUMMYFUNCTION("""COMPUTED_VALUE"""),"veřejný")</f>
        <v>veřejný</v>
      </c>
      <c r="D54" t="str">
        <f>IFERROR(__xludf.DUMMYFUNCTION("""COMPUTED_VALUE"""),"Liberecký kraj")</f>
        <v>Liberecký kraj</v>
      </c>
      <c r="E54" t="str">
        <f>IFERROR(__xludf.DUMMYFUNCTION("""COMPUTED_VALUE"""),"")</f>
        <v/>
      </c>
      <c r="F54" t="str">
        <f>IFERROR(__xludf.DUMMYFUNCTION("""COMPUTED_VALUE"""),"")</f>
        <v/>
      </c>
      <c r="G54" s="163">
        <f>IFERROR(__xludf.DUMMYFUNCTION("""COMPUTED_VALUE"""),86307.0)</f>
        <v>86307</v>
      </c>
      <c r="H54" t="str">
        <f>IFERROR(__xludf.DUMMYFUNCTION("""COMPUTED_VALUE"""),"")</f>
        <v/>
      </c>
      <c r="I54" t="str">
        <f>IFERROR(__xludf.DUMMYFUNCTION("""COMPUTED_VALUE"""),"")</f>
        <v/>
      </c>
      <c r="J54" t="str">
        <f>IFERROR(__xludf.DUMMYFUNCTION("""COMPUTED_VALUE"""),"")</f>
        <v/>
      </c>
      <c r="K54" t="str">
        <f>IFERROR(__xludf.DUMMYFUNCTION("""COMPUTED_VALUE"""),"")</f>
        <v/>
      </c>
    </row>
    <row r="55" hidden="1">
      <c r="A55" t="str">
        <f>IFERROR(__xludf.DUMMYFUNCTION("""COMPUTED_VALUE"""),"Státní příspěvek na eurovolby")</f>
        <v>Státní příspěvek na eurovolby</v>
      </c>
      <c r="B55" t="str">
        <f>IFERROR(__xludf.DUMMYFUNCTION("""COMPUTED_VALUE"""),"Státní příspěvek na eurovolby")</f>
        <v>Státní příspěvek na eurovolby</v>
      </c>
      <c r="C55" t="str">
        <f>IFERROR(__xludf.DUMMYFUNCTION("""COMPUTED_VALUE"""),"veřejný")</f>
        <v>veřejný</v>
      </c>
      <c r="D55" t="str">
        <f>IFERROR(__xludf.DUMMYFUNCTION("""COMPUTED_VALUE"""),"Královéhradecký kraj")</f>
        <v>Královéhradecký kraj</v>
      </c>
      <c r="E55" t="str">
        <f>IFERROR(__xludf.DUMMYFUNCTION("""COMPUTED_VALUE"""),"")</f>
        <v/>
      </c>
      <c r="F55" t="str">
        <f>IFERROR(__xludf.DUMMYFUNCTION("""COMPUTED_VALUE"""),"")</f>
        <v/>
      </c>
      <c r="G55" s="163">
        <f>IFERROR(__xludf.DUMMYFUNCTION("""COMPUTED_VALUE"""),90982.0)</f>
        <v>90982</v>
      </c>
      <c r="H55" t="str">
        <f>IFERROR(__xludf.DUMMYFUNCTION("""COMPUTED_VALUE"""),"")</f>
        <v/>
      </c>
      <c r="I55" t="str">
        <f>IFERROR(__xludf.DUMMYFUNCTION("""COMPUTED_VALUE"""),"")</f>
        <v/>
      </c>
      <c r="J55" t="str">
        <f>IFERROR(__xludf.DUMMYFUNCTION("""COMPUTED_VALUE"""),"")</f>
        <v/>
      </c>
      <c r="K55" t="str">
        <f>IFERROR(__xludf.DUMMYFUNCTION("""COMPUTED_VALUE"""),"")</f>
        <v/>
      </c>
    </row>
    <row r="56" hidden="1">
      <c r="A56" t="str">
        <f>IFERROR(__xludf.DUMMYFUNCTION("""COMPUTED_VALUE"""),"Státní příspěvek na eurovolby")</f>
        <v>Státní příspěvek na eurovolby</v>
      </c>
      <c r="B56" t="str">
        <f>IFERROR(__xludf.DUMMYFUNCTION("""COMPUTED_VALUE"""),"Státní příspěvek na eurovolby")</f>
        <v>Státní příspěvek na eurovolby</v>
      </c>
      <c r="C56" t="str">
        <f>IFERROR(__xludf.DUMMYFUNCTION("""COMPUTED_VALUE"""),"veřejný")</f>
        <v>veřejný</v>
      </c>
      <c r="D56" t="str">
        <f>IFERROR(__xludf.DUMMYFUNCTION("""COMPUTED_VALUE"""),"Pardubický kraj")</f>
        <v>Pardubický kraj</v>
      </c>
      <c r="E56" t="str">
        <f>IFERROR(__xludf.DUMMYFUNCTION("""COMPUTED_VALUE"""),"")</f>
        <v/>
      </c>
      <c r="F56" t="str">
        <f>IFERROR(__xludf.DUMMYFUNCTION("""COMPUTED_VALUE"""),"")</f>
        <v/>
      </c>
      <c r="G56" s="163">
        <f>IFERROR(__xludf.DUMMYFUNCTION("""COMPUTED_VALUE"""),83027.0)</f>
        <v>83027</v>
      </c>
      <c r="H56" t="str">
        <f>IFERROR(__xludf.DUMMYFUNCTION("""COMPUTED_VALUE"""),"")</f>
        <v/>
      </c>
      <c r="I56" t="str">
        <f>IFERROR(__xludf.DUMMYFUNCTION("""COMPUTED_VALUE"""),"")</f>
        <v/>
      </c>
      <c r="J56" t="str">
        <f>IFERROR(__xludf.DUMMYFUNCTION("""COMPUTED_VALUE"""),"")</f>
        <v/>
      </c>
      <c r="K56" t="str">
        <f>IFERROR(__xludf.DUMMYFUNCTION("""COMPUTED_VALUE"""),"")</f>
        <v/>
      </c>
    </row>
    <row r="57" hidden="1">
      <c r="A57" t="str">
        <f>IFERROR(__xludf.DUMMYFUNCTION("""COMPUTED_VALUE"""),"Státní příspěvek na eurovolby")</f>
        <v>Státní příspěvek na eurovolby</v>
      </c>
      <c r="B57" t="str">
        <f>IFERROR(__xludf.DUMMYFUNCTION("""COMPUTED_VALUE"""),"Státní příspěvek na eurovolby")</f>
        <v>Státní příspěvek na eurovolby</v>
      </c>
      <c r="C57" t="str">
        <f>IFERROR(__xludf.DUMMYFUNCTION("""COMPUTED_VALUE"""),"veřejný")</f>
        <v>veřejný</v>
      </c>
      <c r="D57" t="str">
        <f>IFERROR(__xludf.DUMMYFUNCTION("""COMPUTED_VALUE"""),"Kraj Vysočina")</f>
        <v>Kraj Vysočina</v>
      </c>
      <c r="E57" t="str">
        <f>IFERROR(__xludf.DUMMYFUNCTION("""COMPUTED_VALUE"""),"")</f>
        <v/>
      </c>
      <c r="F57" t="str">
        <f>IFERROR(__xludf.DUMMYFUNCTION("""COMPUTED_VALUE"""),"")</f>
        <v/>
      </c>
      <c r="G57" s="163">
        <f>IFERROR(__xludf.DUMMYFUNCTION("""COMPUTED_VALUE"""),78376.0)</f>
        <v>78376</v>
      </c>
      <c r="H57" t="str">
        <f>IFERROR(__xludf.DUMMYFUNCTION("""COMPUTED_VALUE"""),"")</f>
        <v/>
      </c>
      <c r="I57" t="str">
        <f>IFERROR(__xludf.DUMMYFUNCTION("""COMPUTED_VALUE"""),"")</f>
        <v/>
      </c>
      <c r="J57" t="str">
        <f>IFERROR(__xludf.DUMMYFUNCTION("""COMPUTED_VALUE"""),"")</f>
        <v/>
      </c>
      <c r="K57" t="str">
        <f>IFERROR(__xludf.DUMMYFUNCTION("""COMPUTED_VALUE"""),"")</f>
        <v/>
      </c>
    </row>
    <row r="58" hidden="1">
      <c r="A58" t="str">
        <f>IFERROR(__xludf.DUMMYFUNCTION("""COMPUTED_VALUE"""),"Státní příspěvek na eurovolby")</f>
        <v>Státní příspěvek na eurovolby</v>
      </c>
      <c r="B58" t="str">
        <f>IFERROR(__xludf.DUMMYFUNCTION("""COMPUTED_VALUE"""),"Státní příspěvek na eurovolby")</f>
        <v>Státní příspěvek na eurovolby</v>
      </c>
      <c r="C58" t="str">
        <f>IFERROR(__xludf.DUMMYFUNCTION("""COMPUTED_VALUE"""),"veřejný")</f>
        <v>veřejný</v>
      </c>
      <c r="D58" t="str">
        <f>IFERROR(__xludf.DUMMYFUNCTION("""COMPUTED_VALUE"""),"Jihomoravský kraj")</f>
        <v>Jihomoravský kraj</v>
      </c>
      <c r="E58" t="str">
        <f>IFERROR(__xludf.DUMMYFUNCTION("""COMPUTED_VALUE"""),"")</f>
        <v/>
      </c>
      <c r="F58" t="str">
        <f>IFERROR(__xludf.DUMMYFUNCTION("""COMPUTED_VALUE"""),"")</f>
        <v/>
      </c>
      <c r="G58" s="163">
        <f>IFERROR(__xludf.DUMMYFUNCTION("""COMPUTED_VALUE"""),189845.0)</f>
        <v>189845</v>
      </c>
      <c r="H58" t="str">
        <f>IFERROR(__xludf.DUMMYFUNCTION("""COMPUTED_VALUE"""),"")</f>
        <v/>
      </c>
      <c r="I58" t="str">
        <f>IFERROR(__xludf.DUMMYFUNCTION("""COMPUTED_VALUE"""),"")</f>
        <v/>
      </c>
      <c r="J58" t="str">
        <f>IFERROR(__xludf.DUMMYFUNCTION("""COMPUTED_VALUE"""),"")</f>
        <v/>
      </c>
      <c r="K58" t="str">
        <f>IFERROR(__xludf.DUMMYFUNCTION("""COMPUTED_VALUE"""),"")</f>
        <v/>
      </c>
    </row>
    <row r="59" hidden="1">
      <c r="A59" t="str">
        <f>IFERROR(__xludf.DUMMYFUNCTION("""COMPUTED_VALUE"""),"Státní příspěvek na eurovolby")</f>
        <v>Státní příspěvek na eurovolby</v>
      </c>
      <c r="B59" t="str">
        <f>IFERROR(__xludf.DUMMYFUNCTION("""COMPUTED_VALUE"""),"Státní příspěvek na eurovolby")</f>
        <v>Státní příspěvek na eurovolby</v>
      </c>
      <c r="C59" t="str">
        <f>IFERROR(__xludf.DUMMYFUNCTION("""COMPUTED_VALUE"""),"veřejný")</f>
        <v>veřejný</v>
      </c>
      <c r="D59" t="str">
        <f>IFERROR(__xludf.DUMMYFUNCTION("""COMPUTED_VALUE"""),"Olomoucký kraj")</f>
        <v>Olomoucký kraj</v>
      </c>
      <c r="E59" t="str">
        <f>IFERROR(__xludf.DUMMYFUNCTION("""COMPUTED_VALUE"""),"")</f>
        <v/>
      </c>
      <c r="F59" t="str">
        <f>IFERROR(__xludf.DUMMYFUNCTION("""COMPUTED_VALUE"""),"")</f>
        <v/>
      </c>
      <c r="G59" s="163">
        <f>IFERROR(__xludf.DUMMYFUNCTION("""COMPUTED_VALUE"""),87849.0)</f>
        <v>87849</v>
      </c>
      <c r="H59" t="str">
        <f>IFERROR(__xludf.DUMMYFUNCTION("""COMPUTED_VALUE"""),"")</f>
        <v/>
      </c>
      <c r="I59" t="str">
        <f>IFERROR(__xludf.DUMMYFUNCTION("""COMPUTED_VALUE"""),"")</f>
        <v/>
      </c>
      <c r="J59" t="str">
        <f>IFERROR(__xludf.DUMMYFUNCTION("""COMPUTED_VALUE"""),"")</f>
        <v/>
      </c>
      <c r="K59" t="str">
        <f>IFERROR(__xludf.DUMMYFUNCTION("""COMPUTED_VALUE"""),"")</f>
        <v/>
      </c>
    </row>
    <row r="60" hidden="1">
      <c r="A60" t="str">
        <f>IFERROR(__xludf.DUMMYFUNCTION("""COMPUTED_VALUE"""),"Státní příspěvek na eurovolby")</f>
        <v>Státní příspěvek na eurovolby</v>
      </c>
      <c r="B60" t="str">
        <f>IFERROR(__xludf.DUMMYFUNCTION("""COMPUTED_VALUE"""),"Státní příspěvek na eurovolby")</f>
        <v>Státní příspěvek na eurovolby</v>
      </c>
      <c r="C60" t="str">
        <f>IFERROR(__xludf.DUMMYFUNCTION("""COMPUTED_VALUE"""),"veřejný")</f>
        <v>veřejný</v>
      </c>
      <c r="D60" t="str">
        <f>IFERROR(__xludf.DUMMYFUNCTION("""COMPUTED_VALUE"""),"Zlínský kraj")</f>
        <v>Zlínský kraj</v>
      </c>
      <c r="E60" t="str">
        <f>IFERROR(__xludf.DUMMYFUNCTION("""COMPUTED_VALUE"""),"")</f>
        <v/>
      </c>
      <c r="F60" t="str">
        <f>IFERROR(__xludf.DUMMYFUNCTION("""COMPUTED_VALUE"""),"")</f>
        <v/>
      </c>
      <c r="G60" s="163">
        <f>IFERROR(__xludf.DUMMYFUNCTION("""COMPUTED_VALUE"""),76345.0)</f>
        <v>76345</v>
      </c>
      <c r="H60" t="str">
        <f>IFERROR(__xludf.DUMMYFUNCTION("""COMPUTED_VALUE"""),"")</f>
        <v/>
      </c>
      <c r="I60" t="str">
        <f>IFERROR(__xludf.DUMMYFUNCTION("""COMPUTED_VALUE"""),"")</f>
        <v/>
      </c>
      <c r="J60" t="str">
        <f>IFERROR(__xludf.DUMMYFUNCTION("""COMPUTED_VALUE"""),"")</f>
        <v/>
      </c>
      <c r="K60" t="str">
        <f>IFERROR(__xludf.DUMMYFUNCTION("""COMPUTED_VALUE"""),"")</f>
        <v/>
      </c>
    </row>
    <row r="61" hidden="1">
      <c r="A61" t="str">
        <f>IFERROR(__xludf.DUMMYFUNCTION("""COMPUTED_VALUE"""),"Státní příspěvek na eurovolby")</f>
        <v>Státní příspěvek na eurovolby</v>
      </c>
      <c r="B61" t="str">
        <f>IFERROR(__xludf.DUMMYFUNCTION("""COMPUTED_VALUE"""),"Státní příspěvek na eurovolby")</f>
        <v>Státní příspěvek na eurovolby</v>
      </c>
      <c r="C61" t="str">
        <f>IFERROR(__xludf.DUMMYFUNCTION("""COMPUTED_VALUE"""),"veřejný")</f>
        <v>veřejný</v>
      </c>
      <c r="D61" t="str">
        <f>IFERROR(__xludf.DUMMYFUNCTION("""COMPUTED_VALUE"""),"Moravskoslezský kraj")</f>
        <v>Moravskoslezský kraj</v>
      </c>
      <c r="E61" t="str">
        <f>IFERROR(__xludf.DUMMYFUNCTION("""COMPUTED_VALUE"""),"")</f>
        <v/>
      </c>
      <c r="F61" t="str">
        <f>IFERROR(__xludf.DUMMYFUNCTION("""COMPUTED_VALUE"""),"")</f>
        <v/>
      </c>
      <c r="G61" s="163">
        <f>IFERROR(__xludf.DUMMYFUNCTION("""COMPUTED_VALUE"""),140451.0)</f>
        <v>140451</v>
      </c>
      <c r="H61" t="str">
        <f>IFERROR(__xludf.DUMMYFUNCTION("""COMPUTED_VALUE"""),"")</f>
        <v/>
      </c>
      <c r="I61" t="str">
        <f>IFERROR(__xludf.DUMMYFUNCTION("""COMPUTED_VALUE"""),"")</f>
        <v/>
      </c>
      <c r="J61" t="str">
        <f>IFERROR(__xludf.DUMMYFUNCTION("""COMPUTED_VALUE"""),"")</f>
        <v/>
      </c>
      <c r="K61" t="str">
        <f>IFERROR(__xludf.DUMMYFUNCTION("""COMPUTED_VALUE"""),"")</f>
        <v/>
      </c>
    </row>
    <row r="62" hidden="1">
      <c r="A62" t="str">
        <f>IFERROR(__xludf.DUMMYFUNCTION("""COMPUTED_VALUE"""),"Státní příspěvek na eurovolby")</f>
        <v>Státní příspěvek na eurovolby</v>
      </c>
      <c r="B62" t="str">
        <f>IFERROR(__xludf.DUMMYFUNCTION("""COMPUTED_VALUE"""),"Státní příspěvek na eurovolby")</f>
        <v>Státní příspěvek na eurovolby</v>
      </c>
      <c r="C62" t="str">
        <f>IFERROR(__xludf.DUMMYFUNCTION("""COMPUTED_VALUE"""),"veřejný")</f>
        <v>veřejný</v>
      </c>
      <c r="D62" t="str">
        <f>IFERROR(__xludf.DUMMYFUNCTION("""COMPUTED_VALUE"""),"Centrála")</f>
        <v>Centrála</v>
      </c>
      <c r="E62" t="str">
        <f>IFERROR(__xludf.DUMMYFUNCTION("""COMPUTED_VALUE"""),"")</f>
        <v/>
      </c>
      <c r="F62" t="str">
        <f>IFERROR(__xludf.DUMMYFUNCTION("""COMPUTED_VALUE"""),"")</f>
        <v/>
      </c>
      <c r="G62" s="163">
        <f>IFERROR(__xludf.DUMMYFUNCTION("""COMPUTED_VALUE"""),4141483.0)</f>
        <v>4141483</v>
      </c>
      <c r="H62" t="str">
        <f>IFERROR(__xludf.DUMMYFUNCTION("""COMPUTED_VALUE"""),"")</f>
        <v/>
      </c>
      <c r="I62" t="str">
        <f>IFERROR(__xludf.DUMMYFUNCTION("""COMPUTED_VALUE"""),"")</f>
        <v/>
      </c>
      <c r="J62" t="str">
        <f>IFERROR(__xludf.DUMMYFUNCTION("""COMPUTED_VALUE"""),"")</f>
        <v/>
      </c>
      <c r="K62" t="str">
        <f>IFERROR(__xludf.DUMMYFUNCTION("""COMPUTED_VALUE"""),"")</f>
        <v/>
      </c>
    </row>
    <row r="63" hidden="1">
      <c r="A63" t="str">
        <f>IFERROR(__xludf.DUMMYFUNCTION("""COMPUTED_VALUE"""),"Stálý příspěvek")</f>
        <v>Stálý příspěvek</v>
      </c>
      <c r="B63" t="str">
        <f>IFERROR(__xludf.DUMMYFUNCTION("""COMPUTED_VALUE"""),"Stálý příspěvek")</f>
        <v>Stálý příspěvek</v>
      </c>
      <c r="C63" t="str">
        <f>IFERROR(__xludf.DUMMYFUNCTION("""COMPUTED_VALUE"""),"veřejný")</f>
        <v>veřejný</v>
      </c>
      <c r="D63" t="str">
        <f>IFERROR(__xludf.DUMMYFUNCTION("""COMPUTED_VALUE"""),"Hlavní město Praha")</f>
        <v>Hlavní město Praha</v>
      </c>
      <c r="E63" s="163">
        <f>IFERROR(__xludf.DUMMYFUNCTION("""COMPUTED_VALUE"""),53149.0)</f>
        <v>53149</v>
      </c>
      <c r="F63" s="163">
        <f>IFERROR(__xludf.DUMMYFUNCTION("""COMPUTED_VALUE"""),439126.0)</f>
        <v>439126</v>
      </c>
      <c r="G63" s="163">
        <f>IFERROR(__xludf.DUMMYFUNCTION("""COMPUTED_VALUE"""),393820.0)</f>
        <v>393820</v>
      </c>
      <c r="H63" s="163">
        <f>IFERROR(__xludf.DUMMYFUNCTION("""COMPUTED_VALUE"""),393820.0)</f>
        <v>393820</v>
      </c>
      <c r="I63" s="163">
        <f>IFERROR(__xludf.DUMMYFUNCTION("""COMPUTED_VALUE"""),393820.0)</f>
        <v>393820</v>
      </c>
      <c r="J63" s="163">
        <f>IFERROR(__xludf.DUMMYFUNCTION("""COMPUTED_VALUE"""),393820.0)</f>
        <v>393820</v>
      </c>
      <c r="K63" t="str">
        <f>IFERROR(__xludf.DUMMYFUNCTION("""COMPUTED_VALUE"""),"")</f>
        <v/>
      </c>
    </row>
    <row r="64" hidden="1">
      <c r="A64" t="str">
        <f>IFERROR(__xludf.DUMMYFUNCTION("""COMPUTED_VALUE"""),"Stálý příspěvek")</f>
        <v>Stálý příspěvek</v>
      </c>
      <c r="B64" t="str">
        <f>IFERROR(__xludf.DUMMYFUNCTION("""COMPUTED_VALUE"""),"Stálý příspěvek")</f>
        <v>Stálý příspěvek</v>
      </c>
      <c r="C64" t="str">
        <f>IFERROR(__xludf.DUMMYFUNCTION("""COMPUTED_VALUE"""),"veřejný")</f>
        <v>veřejný</v>
      </c>
      <c r="D64" t="str">
        <f>IFERROR(__xludf.DUMMYFUNCTION("""COMPUTED_VALUE"""),"Středočeský kraj")</f>
        <v>Středočeský kraj</v>
      </c>
      <c r="E64" s="163">
        <f>IFERROR(__xludf.DUMMYFUNCTION("""COMPUTED_VALUE"""),43286.0)</f>
        <v>43286</v>
      </c>
      <c r="F64" s="163">
        <f>IFERROR(__xludf.DUMMYFUNCTION("""COMPUTED_VALUE"""),321906.0)</f>
        <v>321906</v>
      </c>
      <c r="G64" s="163">
        <f>IFERROR(__xludf.DUMMYFUNCTION("""COMPUTED_VALUE"""),292153.0)</f>
        <v>292153</v>
      </c>
      <c r="H64" s="163">
        <f>IFERROR(__xludf.DUMMYFUNCTION("""COMPUTED_VALUE"""),292153.0)</f>
        <v>292153</v>
      </c>
      <c r="I64" s="163">
        <f>IFERROR(__xludf.DUMMYFUNCTION("""COMPUTED_VALUE"""),292153.0)</f>
        <v>292153</v>
      </c>
      <c r="J64" s="163">
        <f>IFERROR(__xludf.DUMMYFUNCTION("""COMPUTED_VALUE"""),292153.0)</f>
        <v>292153</v>
      </c>
      <c r="K64" t="str">
        <f>IFERROR(__xludf.DUMMYFUNCTION("""COMPUTED_VALUE"""),"")</f>
        <v/>
      </c>
    </row>
    <row r="65" hidden="1">
      <c r="A65" t="str">
        <f>IFERROR(__xludf.DUMMYFUNCTION("""COMPUTED_VALUE"""),"Stálý příspěvek")</f>
        <v>Stálý příspěvek</v>
      </c>
      <c r="B65" t="str">
        <f>IFERROR(__xludf.DUMMYFUNCTION("""COMPUTED_VALUE"""),"Stálý příspěvek")</f>
        <v>Stálý příspěvek</v>
      </c>
      <c r="C65" t="str">
        <f>IFERROR(__xludf.DUMMYFUNCTION("""COMPUTED_VALUE"""),"veřejný")</f>
        <v>veřejný</v>
      </c>
      <c r="D65" t="str">
        <f>IFERROR(__xludf.DUMMYFUNCTION("""COMPUTED_VALUE"""),"Jihočeský kraj")</f>
        <v>Jihočeský kraj</v>
      </c>
      <c r="E65" s="163">
        <f>IFERROR(__xludf.DUMMYFUNCTION("""COMPUTED_VALUE"""),18398.0)</f>
        <v>18398</v>
      </c>
      <c r="F65" s="163">
        <f>IFERROR(__xludf.DUMMYFUNCTION("""COMPUTED_VALUE"""),133247.0)</f>
        <v>133247</v>
      </c>
      <c r="G65" s="163">
        <f>IFERROR(__xludf.DUMMYFUNCTION("""COMPUTED_VALUE"""),121316.0)</f>
        <v>121316</v>
      </c>
      <c r="H65" s="163">
        <f>IFERROR(__xludf.DUMMYFUNCTION("""COMPUTED_VALUE"""),121316.0)</f>
        <v>121316</v>
      </c>
      <c r="I65" s="163">
        <f>IFERROR(__xludf.DUMMYFUNCTION("""COMPUTED_VALUE"""),121316.0)</f>
        <v>121316</v>
      </c>
      <c r="J65" s="163">
        <f>IFERROR(__xludf.DUMMYFUNCTION("""COMPUTED_VALUE"""),121316.0)</f>
        <v>121316</v>
      </c>
      <c r="K65" t="str">
        <f>IFERROR(__xludf.DUMMYFUNCTION("""COMPUTED_VALUE"""),"")</f>
        <v/>
      </c>
    </row>
    <row r="66" hidden="1">
      <c r="A66" t="str">
        <f>IFERROR(__xludf.DUMMYFUNCTION("""COMPUTED_VALUE"""),"Stálý příspěvek")</f>
        <v>Stálý příspěvek</v>
      </c>
      <c r="B66" t="str">
        <f>IFERROR(__xludf.DUMMYFUNCTION("""COMPUTED_VALUE"""),"Stálý příspěvek")</f>
        <v>Stálý příspěvek</v>
      </c>
      <c r="C66" t="str">
        <f>IFERROR(__xludf.DUMMYFUNCTION("""COMPUTED_VALUE"""),"veřejný")</f>
        <v>veřejný</v>
      </c>
      <c r="D66" t="str">
        <f>IFERROR(__xludf.DUMMYFUNCTION("""COMPUTED_VALUE"""),"Plzeňský kraj")</f>
        <v>Plzeňský kraj</v>
      </c>
      <c r="E66" s="163">
        <f>IFERROR(__xludf.DUMMYFUNCTION("""COMPUTED_VALUE"""),20972.0)</f>
        <v>20972</v>
      </c>
      <c r="F66" s="163">
        <f>IFERROR(__xludf.DUMMYFUNCTION("""COMPUTED_VALUE"""),103486.0)</f>
        <v>103486</v>
      </c>
      <c r="G66" s="163">
        <f>IFERROR(__xludf.DUMMYFUNCTION("""COMPUTED_VALUE"""),99566.0)</f>
        <v>99566</v>
      </c>
      <c r="H66" s="163">
        <f>IFERROR(__xludf.DUMMYFUNCTION("""COMPUTED_VALUE"""),99566.0)</f>
        <v>99566</v>
      </c>
      <c r="I66" s="163">
        <f>IFERROR(__xludf.DUMMYFUNCTION("""COMPUTED_VALUE"""),99566.0)</f>
        <v>99566</v>
      </c>
      <c r="J66" s="163">
        <f>IFERROR(__xludf.DUMMYFUNCTION("""COMPUTED_VALUE"""),99566.0)</f>
        <v>99566</v>
      </c>
      <c r="K66" t="str">
        <f>IFERROR(__xludf.DUMMYFUNCTION("""COMPUTED_VALUE"""),"")</f>
        <v/>
      </c>
    </row>
    <row r="67" hidden="1">
      <c r="A67" t="str">
        <f>IFERROR(__xludf.DUMMYFUNCTION("""COMPUTED_VALUE"""),"Stálý příspěvek")</f>
        <v>Stálý příspěvek</v>
      </c>
      <c r="B67" t="str">
        <f>IFERROR(__xludf.DUMMYFUNCTION("""COMPUTED_VALUE"""),"Stálý příspěvek")</f>
        <v>Stálý příspěvek</v>
      </c>
      <c r="C67" t="str">
        <f>IFERROR(__xludf.DUMMYFUNCTION("""COMPUTED_VALUE"""),"veřejný")</f>
        <v>veřejný</v>
      </c>
      <c r="D67" t="str">
        <f>IFERROR(__xludf.DUMMYFUNCTION("""COMPUTED_VALUE"""),"Karlovarský kraj")</f>
        <v>Karlovarský kraj</v>
      </c>
      <c r="E67" s="163">
        <f>IFERROR(__xludf.DUMMYFUNCTION("""COMPUTED_VALUE"""),9703.0)</f>
        <v>9703</v>
      </c>
      <c r="F67" s="163">
        <f>IFERROR(__xludf.DUMMYFUNCTION("""COMPUTED_VALUE"""),46411.0)</f>
        <v>46411</v>
      </c>
      <c r="G67" s="163">
        <f>IFERROR(__xludf.DUMMYFUNCTION("""COMPUTED_VALUE"""),44891.0)</f>
        <v>44891</v>
      </c>
      <c r="H67" s="163">
        <f>IFERROR(__xludf.DUMMYFUNCTION("""COMPUTED_VALUE"""),44891.0)</f>
        <v>44891</v>
      </c>
      <c r="I67" s="163">
        <f>IFERROR(__xludf.DUMMYFUNCTION("""COMPUTED_VALUE"""),44891.0)</f>
        <v>44891</v>
      </c>
      <c r="J67" s="163">
        <f>IFERROR(__xludf.DUMMYFUNCTION("""COMPUTED_VALUE"""),44891.0)</f>
        <v>44891</v>
      </c>
      <c r="K67" t="str">
        <f>IFERROR(__xludf.DUMMYFUNCTION("""COMPUTED_VALUE"""),"")</f>
        <v/>
      </c>
    </row>
    <row r="68" hidden="1">
      <c r="A68" t="str">
        <f>IFERROR(__xludf.DUMMYFUNCTION("""COMPUTED_VALUE"""),"Stálý příspěvek")</f>
        <v>Stálý příspěvek</v>
      </c>
      <c r="B68" t="str">
        <f>IFERROR(__xludf.DUMMYFUNCTION("""COMPUTED_VALUE"""),"Stálý příspěvek")</f>
        <v>Stálý příspěvek</v>
      </c>
      <c r="C68" t="str">
        <f>IFERROR(__xludf.DUMMYFUNCTION("""COMPUTED_VALUE"""),"veřejný")</f>
        <v>veřejný</v>
      </c>
      <c r="D68" t="str">
        <f>IFERROR(__xludf.DUMMYFUNCTION("""COMPUTED_VALUE"""),"Ústecký kraj")</f>
        <v>Ústecký kraj</v>
      </c>
      <c r="E68" s="163">
        <f>IFERROR(__xludf.DUMMYFUNCTION("""COMPUTED_VALUE"""),19612.0)</f>
        <v>19612</v>
      </c>
      <c r="F68" s="163">
        <f>IFERROR(__xludf.DUMMYFUNCTION("""COMPUTED_VALUE"""),108520.0)</f>
        <v>108520</v>
      </c>
      <c r="G68" s="163">
        <f>IFERROR(__xludf.DUMMYFUNCTION("""COMPUTED_VALUE"""),102505.0)</f>
        <v>102505</v>
      </c>
      <c r="H68" s="163">
        <f>IFERROR(__xludf.DUMMYFUNCTION("""COMPUTED_VALUE"""),102505.0)</f>
        <v>102505</v>
      </c>
      <c r="I68" s="163">
        <f>IFERROR(__xludf.DUMMYFUNCTION("""COMPUTED_VALUE"""),102505.0)</f>
        <v>102505</v>
      </c>
      <c r="J68" s="163">
        <f>IFERROR(__xludf.DUMMYFUNCTION("""COMPUTED_VALUE"""),102505.0)</f>
        <v>102505</v>
      </c>
      <c r="K68" t="str">
        <f>IFERROR(__xludf.DUMMYFUNCTION("""COMPUTED_VALUE"""),"")</f>
        <v/>
      </c>
    </row>
    <row r="69">
      <c r="A69" t="str">
        <f>IFERROR(__xludf.DUMMYFUNCTION("""COMPUTED_VALUE"""),"Stálý příspěvek")</f>
        <v>Stálý příspěvek</v>
      </c>
      <c r="B69" t="str">
        <f>IFERROR(__xludf.DUMMYFUNCTION("""COMPUTED_VALUE"""),"Stálý příspěvek")</f>
        <v>Stálý příspěvek</v>
      </c>
      <c r="C69" t="str">
        <f>IFERROR(__xludf.DUMMYFUNCTION("""COMPUTED_VALUE"""),"veřejný")</f>
        <v>veřejný</v>
      </c>
      <c r="D69" t="str">
        <f>IFERROR(__xludf.DUMMYFUNCTION("""COMPUTED_VALUE"""),"Liberecký kraj")</f>
        <v>Liberecký kraj</v>
      </c>
      <c r="E69" s="163">
        <f>IFERROR(__xludf.DUMMYFUNCTION("""COMPUTED_VALUE"""),16731.0)</f>
        <v>16731</v>
      </c>
      <c r="F69" s="163">
        <f>IFERROR(__xludf.DUMMYFUNCTION("""COMPUTED_VALUE"""),92436.0)</f>
        <v>92436</v>
      </c>
      <c r="G69" s="163">
        <f>IFERROR(__xludf.DUMMYFUNCTION("""COMPUTED_VALUE"""),87333.0)</f>
        <v>87333</v>
      </c>
      <c r="H69" s="163">
        <f>IFERROR(__xludf.DUMMYFUNCTION("""COMPUTED_VALUE"""),87333.0)</f>
        <v>87333</v>
      </c>
      <c r="I69" s="163">
        <f>IFERROR(__xludf.DUMMYFUNCTION("""COMPUTED_VALUE"""),87333.0)</f>
        <v>87333</v>
      </c>
      <c r="J69" s="163">
        <f>IFERROR(__xludf.DUMMYFUNCTION("""COMPUTED_VALUE"""),87333.0)</f>
        <v>87333</v>
      </c>
      <c r="K69" t="str">
        <f>IFERROR(__xludf.DUMMYFUNCTION("""COMPUTED_VALUE"""),"")</f>
        <v/>
      </c>
    </row>
    <row r="70" hidden="1">
      <c r="A70" t="str">
        <f>IFERROR(__xludf.DUMMYFUNCTION("""COMPUTED_VALUE"""),"Stálý příspěvek")</f>
        <v>Stálý příspěvek</v>
      </c>
      <c r="B70" t="str">
        <f>IFERROR(__xludf.DUMMYFUNCTION("""COMPUTED_VALUE"""),"Stálý příspěvek")</f>
        <v>Stálý příspěvek</v>
      </c>
      <c r="C70" t="str">
        <f>IFERROR(__xludf.DUMMYFUNCTION("""COMPUTED_VALUE"""),"veřejný")</f>
        <v>veřejný</v>
      </c>
      <c r="D70" t="str">
        <f>IFERROR(__xludf.DUMMYFUNCTION("""COMPUTED_VALUE"""),"Královéhradecký kraj")</f>
        <v>Královéhradecký kraj</v>
      </c>
      <c r="E70" s="163">
        <f>IFERROR(__xludf.DUMMYFUNCTION("""COMPUTED_VALUE"""),16807.0)</f>
        <v>16807</v>
      </c>
      <c r="F70" s="163">
        <f>IFERROR(__xludf.DUMMYFUNCTION("""COMPUTED_VALUE"""),120147.0)</f>
        <v>120147</v>
      </c>
      <c r="G70" s="163">
        <f>IFERROR(__xludf.DUMMYFUNCTION("""COMPUTED_VALUE"""),109563.0)</f>
        <v>109563</v>
      </c>
      <c r="H70" s="163">
        <f>IFERROR(__xludf.DUMMYFUNCTION("""COMPUTED_VALUE"""),109563.0)</f>
        <v>109563</v>
      </c>
      <c r="I70" s="163">
        <f>IFERROR(__xludf.DUMMYFUNCTION("""COMPUTED_VALUE"""),109563.0)</f>
        <v>109563</v>
      </c>
      <c r="J70" s="163">
        <f>IFERROR(__xludf.DUMMYFUNCTION("""COMPUTED_VALUE"""),109563.0)</f>
        <v>109563</v>
      </c>
      <c r="K70" t="str">
        <f>IFERROR(__xludf.DUMMYFUNCTION("""COMPUTED_VALUE"""),"")</f>
        <v/>
      </c>
    </row>
    <row r="71">
      <c r="A71" t="str">
        <f>IFERROR(__xludf.DUMMYFUNCTION("""COMPUTED_VALUE"""),"Stálý příspěvek")</f>
        <v>Stálý příspěvek</v>
      </c>
      <c r="B71" t="str">
        <f>IFERROR(__xludf.DUMMYFUNCTION("""COMPUTED_VALUE"""),"Stálý příspěvek")</f>
        <v>Stálý příspěvek</v>
      </c>
      <c r="C71" t="str">
        <f>IFERROR(__xludf.DUMMYFUNCTION("""COMPUTED_VALUE"""),"veřejný")</f>
        <v>veřejný</v>
      </c>
      <c r="D71" t="str">
        <f>IFERROR(__xludf.DUMMYFUNCTION("""COMPUTED_VALUE"""),"Pardubický kraj")</f>
        <v>Pardubický kraj</v>
      </c>
      <c r="E71" s="163">
        <f>IFERROR(__xludf.DUMMYFUNCTION("""COMPUTED_VALUE"""),17055.0)</f>
        <v>17055</v>
      </c>
      <c r="F71" s="163">
        <f>IFERROR(__xludf.DUMMYFUNCTION("""COMPUTED_VALUE"""),107152.0)</f>
        <v>107152</v>
      </c>
      <c r="G71" s="163">
        <f>IFERROR(__xludf.DUMMYFUNCTION("""COMPUTED_VALUE"""),99365.0)</f>
        <v>99365</v>
      </c>
      <c r="H71" s="163">
        <f>IFERROR(__xludf.DUMMYFUNCTION("""COMPUTED_VALUE"""),99365.0)</f>
        <v>99365</v>
      </c>
      <c r="I71" s="163">
        <f>IFERROR(__xludf.DUMMYFUNCTION("""COMPUTED_VALUE"""),99365.0)</f>
        <v>99365</v>
      </c>
      <c r="J71" s="163">
        <f>IFERROR(__xludf.DUMMYFUNCTION("""COMPUTED_VALUE"""),99365.0)</f>
        <v>99365</v>
      </c>
      <c r="K71" t="str">
        <f>IFERROR(__xludf.DUMMYFUNCTION("""COMPUTED_VALUE"""),"")</f>
        <v/>
      </c>
    </row>
    <row r="72" hidden="1">
      <c r="A72" t="str">
        <f>IFERROR(__xludf.DUMMYFUNCTION("""COMPUTED_VALUE"""),"Stálý příspěvek")</f>
        <v>Stálý příspěvek</v>
      </c>
      <c r="B72" t="str">
        <f>IFERROR(__xludf.DUMMYFUNCTION("""COMPUTED_VALUE"""),"Stálý příspěvek")</f>
        <v>Stálý příspěvek</v>
      </c>
      <c r="C72" t="str">
        <f>IFERROR(__xludf.DUMMYFUNCTION("""COMPUTED_VALUE"""),"veřejný")</f>
        <v>veřejný</v>
      </c>
      <c r="D72" t="str">
        <f>IFERROR(__xludf.DUMMYFUNCTION("""COMPUTED_VALUE"""),"Kraj Vysočina")</f>
        <v>Kraj Vysočina</v>
      </c>
      <c r="E72" s="163">
        <f>IFERROR(__xludf.DUMMYFUNCTION("""COMPUTED_VALUE"""),15389.0)</f>
        <v>15389</v>
      </c>
      <c r="F72" s="163">
        <f>IFERROR(__xludf.DUMMYFUNCTION("""COMPUTED_VALUE"""),103968.0)</f>
        <v>103968</v>
      </c>
      <c r="G72" s="163">
        <f>IFERROR(__xludf.DUMMYFUNCTION("""COMPUTED_VALUE"""),95485.0)</f>
        <v>95485</v>
      </c>
      <c r="H72" s="163">
        <f>IFERROR(__xludf.DUMMYFUNCTION("""COMPUTED_VALUE"""),95485.0)</f>
        <v>95485</v>
      </c>
      <c r="I72" s="163">
        <f>IFERROR(__xludf.DUMMYFUNCTION("""COMPUTED_VALUE"""),95485.0)</f>
        <v>95485</v>
      </c>
      <c r="J72" s="163">
        <f>IFERROR(__xludf.DUMMYFUNCTION("""COMPUTED_VALUE"""),95485.0)</f>
        <v>95485</v>
      </c>
      <c r="K72" t="str">
        <f>IFERROR(__xludf.DUMMYFUNCTION("""COMPUTED_VALUE"""),"")</f>
        <v/>
      </c>
    </row>
    <row r="73" hidden="1">
      <c r="A73" t="str">
        <f>IFERROR(__xludf.DUMMYFUNCTION("""COMPUTED_VALUE"""),"Stálý příspěvek")</f>
        <v>Stálý příspěvek</v>
      </c>
      <c r="B73" t="str">
        <f>IFERROR(__xludf.DUMMYFUNCTION("""COMPUTED_VALUE"""),"Stálý příspěvek")</f>
        <v>Stálý příspěvek</v>
      </c>
      <c r="C73" t="str">
        <f>IFERROR(__xludf.DUMMYFUNCTION("""COMPUTED_VALUE"""),"veřejný")</f>
        <v>veřejný</v>
      </c>
      <c r="D73" t="str">
        <f>IFERROR(__xludf.DUMMYFUNCTION("""COMPUTED_VALUE"""),"Jihomoravský kraj")</f>
        <v>Jihomoravský kraj</v>
      </c>
      <c r="E73" s="163">
        <f>IFERROR(__xludf.DUMMYFUNCTION("""COMPUTED_VALUE"""),35163.0)</f>
        <v>35163</v>
      </c>
      <c r="F73" s="163">
        <f>IFERROR(__xludf.DUMMYFUNCTION("""COMPUTED_VALUE"""),208285.0)</f>
        <v>208285</v>
      </c>
      <c r="G73" s="163">
        <f>IFERROR(__xludf.DUMMYFUNCTION("""COMPUTED_VALUE"""),194758.0)</f>
        <v>194758</v>
      </c>
      <c r="H73" s="163">
        <f>IFERROR(__xludf.DUMMYFUNCTION("""COMPUTED_VALUE"""),194758.0)</f>
        <v>194758</v>
      </c>
      <c r="I73" s="163">
        <f>IFERROR(__xludf.DUMMYFUNCTION("""COMPUTED_VALUE"""),194758.0)</f>
        <v>194758</v>
      </c>
      <c r="J73" s="163">
        <f>IFERROR(__xludf.DUMMYFUNCTION("""COMPUTED_VALUE"""),194758.0)</f>
        <v>194758</v>
      </c>
      <c r="K73" t="str">
        <f>IFERROR(__xludf.DUMMYFUNCTION("""COMPUTED_VALUE"""),"")</f>
        <v/>
      </c>
    </row>
    <row r="74">
      <c r="A74" t="str">
        <f>IFERROR(__xludf.DUMMYFUNCTION("""COMPUTED_VALUE"""),"Stálý příspěvek")</f>
        <v>Stálý příspěvek</v>
      </c>
      <c r="B74" t="str">
        <f>IFERROR(__xludf.DUMMYFUNCTION("""COMPUTED_VALUE"""),"Stálý příspěvek")</f>
        <v>Stálý příspěvek</v>
      </c>
      <c r="C74" t="str">
        <f>IFERROR(__xludf.DUMMYFUNCTION("""COMPUTED_VALUE"""),"veřejný")</f>
        <v>veřejný</v>
      </c>
      <c r="D74" t="str">
        <f>IFERROR(__xludf.DUMMYFUNCTION("""COMPUTED_VALUE"""),"Olomoucký kraj")</f>
        <v>Olomoucký kraj</v>
      </c>
      <c r="E74" s="163">
        <f>IFERROR(__xludf.DUMMYFUNCTION("""COMPUTED_VALUE"""),16807.0)</f>
        <v>16807</v>
      </c>
      <c r="F74" s="163">
        <f>IFERROR(__xludf.DUMMYFUNCTION("""COMPUTED_VALUE"""),101950.0)</f>
        <v>101950</v>
      </c>
      <c r="G74" s="163">
        <f>IFERROR(__xludf.DUMMYFUNCTION("""COMPUTED_VALUE"""),95005.0)</f>
        <v>95005</v>
      </c>
      <c r="H74" s="163">
        <f>IFERROR(__xludf.DUMMYFUNCTION("""COMPUTED_VALUE"""),95005.0)</f>
        <v>95005</v>
      </c>
      <c r="I74" s="163">
        <f>IFERROR(__xludf.DUMMYFUNCTION("""COMPUTED_VALUE"""),95005.0)</f>
        <v>95005</v>
      </c>
      <c r="J74" s="163">
        <f>IFERROR(__xludf.DUMMYFUNCTION("""COMPUTED_VALUE"""),95005.0)</f>
        <v>95005</v>
      </c>
      <c r="K74" t="str">
        <f>IFERROR(__xludf.DUMMYFUNCTION("""COMPUTED_VALUE"""),"")</f>
        <v/>
      </c>
    </row>
    <row r="75" hidden="1">
      <c r="A75" t="str">
        <f>IFERROR(__xludf.DUMMYFUNCTION("""COMPUTED_VALUE"""),"Stálý příspěvek")</f>
        <v>Stálý příspěvek</v>
      </c>
      <c r="B75" t="str">
        <f>IFERROR(__xludf.DUMMYFUNCTION("""COMPUTED_VALUE"""),"Stálý příspěvek")</f>
        <v>Stálý příspěvek</v>
      </c>
      <c r="C75" t="str">
        <f>IFERROR(__xludf.DUMMYFUNCTION("""COMPUTED_VALUE"""),"veřejný")</f>
        <v>veřejný</v>
      </c>
      <c r="D75" t="str">
        <f>IFERROR(__xludf.DUMMYFUNCTION("""COMPUTED_VALUE"""),"Zlínský kraj")</f>
        <v>Zlínský kraj</v>
      </c>
      <c r="E75" s="163">
        <f>IFERROR(__xludf.DUMMYFUNCTION("""COMPUTED_VALUE"""),14664.0)</f>
        <v>14664</v>
      </c>
      <c r="F75" s="163">
        <f>IFERROR(__xludf.DUMMYFUNCTION("""COMPUTED_VALUE"""),99079.0)</f>
        <v>99079</v>
      </c>
      <c r="G75" s="163">
        <f>IFERROR(__xludf.DUMMYFUNCTION("""COMPUTED_VALUE"""),90994.0)</f>
        <v>90994</v>
      </c>
      <c r="H75" s="163">
        <f>IFERROR(__xludf.DUMMYFUNCTION("""COMPUTED_VALUE"""),90994.0)</f>
        <v>90994</v>
      </c>
      <c r="I75" s="163">
        <f>IFERROR(__xludf.DUMMYFUNCTION("""COMPUTED_VALUE"""),90994.0)</f>
        <v>90994</v>
      </c>
      <c r="J75" s="163">
        <f>IFERROR(__xludf.DUMMYFUNCTION("""COMPUTED_VALUE"""),90994.0)</f>
        <v>90994</v>
      </c>
      <c r="K75" t="str">
        <f>IFERROR(__xludf.DUMMYFUNCTION("""COMPUTED_VALUE"""),"")</f>
        <v/>
      </c>
    </row>
    <row r="76" hidden="1">
      <c r="A76" t="str">
        <f>IFERROR(__xludf.DUMMYFUNCTION("""COMPUTED_VALUE"""),"Stálý příspěvek")</f>
        <v>Stálý příspěvek</v>
      </c>
      <c r="B76" t="str">
        <f>IFERROR(__xludf.DUMMYFUNCTION("""COMPUTED_VALUE"""),"Stálý příspěvek")</f>
        <v>Stálý příspěvek</v>
      </c>
      <c r="C76" t="str">
        <f>IFERROR(__xludf.DUMMYFUNCTION("""COMPUTED_VALUE"""),"veřejný")</f>
        <v>veřejný</v>
      </c>
      <c r="D76" t="str">
        <f>IFERROR(__xludf.DUMMYFUNCTION("""COMPUTED_VALUE"""),"Moravskoslezský kraj")</f>
        <v>Moravskoslezský kraj</v>
      </c>
      <c r="E76" s="163">
        <f>IFERROR(__xludf.DUMMYFUNCTION("""COMPUTED_VALUE"""),32271.0)</f>
        <v>32271</v>
      </c>
      <c r="F76" s="163">
        <f>IFERROR(__xludf.DUMMYFUNCTION("""COMPUTED_VALUE"""),184296.0)</f>
        <v>184296</v>
      </c>
      <c r="G76" s="163">
        <f>IFERROR(__xludf.DUMMYFUNCTION("""COMPUTED_VALUE"""),173253.0)</f>
        <v>173253</v>
      </c>
      <c r="H76" s="163">
        <f>IFERROR(__xludf.DUMMYFUNCTION("""COMPUTED_VALUE"""),173253.0)</f>
        <v>173253</v>
      </c>
      <c r="I76" s="163">
        <f>IFERROR(__xludf.DUMMYFUNCTION("""COMPUTED_VALUE"""),173253.0)</f>
        <v>173253</v>
      </c>
      <c r="J76" s="163">
        <f>IFERROR(__xludf.DUMMYFUNCTION("""COMPUTED_VALUE"""),173253.0)</f>
        <v>173253</v>
      </c>
      <c r="K76" t="str">
        <f>IFERROR(__xludf.DUMMYFUNCTION("""COMPUTED_VALUE"""),"")</f>
        <v/>
      </c>
    </row>
    <row r="77" hidden="1">
      <c r="A77" t="str">
        <f>IFERROR(__xludf.DUMMYFUNCTION("""COMPUTED_VALUE"""),"Stálý příspěvek")</f>
        <v>Stálý příspěvek</v>
      </c>
      <c r="B77" t="str">
        <f>IFERROR(__xludf.DUMMYFUNCTION("""COMPUTED_VALUE"""),"Stálý příspěvek")</f>
        <v>Stálý příspěvek</v>
      </c>
      <c r="C77" t="str">
        <f>IFERROR(__xludf.DUMMYFUNCTION("""COMPUTED_VALUE"""),"veřejný")</f>
        <v>veřejný</v>
      </c>
      <c r="D77" t="str">
        <f>IFERROR(__xludf.DUMMYFUNCTION("""COMPUTED_VALUE"""),"Centrála")</f>
        <v>Centrála</v>
      </c>
      <c r="E77" s="163">
        <f>IFERROR(__xludf.DUMMYFUNCTION("""COMPUTED_VALUE"""),1319993.0)</f>
        <v>1319993</v>
      </c>
      <c r="F77" s="163">
        <f>IFERROR(__xludf.DUMMYFUNCTION("""COMPUTED_VALUE"""),8679991.0)</f>
        <v>8679991</v>
      </c>
      <c r="G77" s="163">
        <f>IFERROR(__xludf.DUMMYFUNCTION("""COMPUTED_VALUE"""),7999993.0)</f>
        <v>7999993</v>
      </c>
      <c r="H77" s="163">
        <f>IFERROR(__xludf.DUMMYFUNCTION("""COMPUTED_VALUE"""),7999993.0)</f>
        <v>7999993</v>
      </c>
      <c r="I77" s="163">
        <f>IFERROR(__xludf.DUMMYFUNCTION("""COMPUTED_VALUE"""),7999993.0)</f>
        <v>7999993</v>
      </c>
      <c r="J77" s="163">
        <f>IFERROR(__xludf.DUMMYFUNCTION("""COMPUTED_VALUE"""),7999993.0)</f>
        <v>7999993</v>
      </c>
      <c r="K77" t="str">
        <f>IFERROR(__xludf.DUMMYFUNCTION("""COMPUTED_VALUE"""),"")</f>
        <v/>
      </c>
    </row>
    <row r="78" hidden="1">
      <c r="A78" t="str">
        <f>IFERROR(__xludf.DUMMYFUNCTION("""COMPUTED_VALUE"""),"Členské příspěvky")</f>
        <v>Členské příspěvky</v>
      </c>
      <c r="B78" t="str">
        <f>IFERROR(__xludf.DUMMYFUNCTION("""COMPUTED_VALUE"""),"Členské příspěvky")</f>
        <v>Členské příspěvky</v>
      </c>
      <c r="C78" t="str">
        <f>IFERROR(__xludf.DUMMYFUNCTION("""COMPUTED_VALUE"""),"ostatní")</f>
        <v>ostatní</v>
      </c>
      <c r="D78" t="str">
        <f>IFERROR(__xludf.DUMMYFUNCTION("""COMPUTED_VALUE"""),"Hlavní město Praha")</f>
        <v>Hlavní město Praha</v>
      </c>
      <c r="E78" s="163">
        <f>IFERROR(__xludf.DUMMYFUNCTION("""COMPUTED_VALUE"""),26790.0)</f>
        <v>26790</v>
      </c>
      <c r="F78" s="163">
        <f>IFERROR(__xludf.DUMMYFUNCTION("""COMPUTED_VALUE"""),32195.0)</f>
        <v>32195</v>
      </c>
      <c r="G78" s="163">
        <f>IFERROR(__xludf.DUMMYFUNCTION("""COMPUTED_VALUE"""),38540.0)</f>
        <v>38540</v>
      </c>
      <c r="H78" s="163">
        <f>IFERROR(__xludf.DUMMYFUNCTION("""COMPUTED_VALUE"""),46295.0)</f>
        <v>46295</v>
      </c>
      <c r="I78" s="163">
        <f>IFERROR(__xludf.DUMMYFUNCTION("""COMPUTED_VALUE"""),60160.0)</f>
        <v>60160</v>
      </c>
      <c r="J78" s="163">
        <f>IFERROR(__xludf.DUMMYFUNCTION("""COMPUTED_VALUE"""),78255.0)</f>
        <v>78255</v>
      </c>
      <c r="K78" t="str">
        <f>IFERROR(__xludf.DUMMYFUNCTION("""COMPUTED_VALUE"""),"")</f>
        <v/>
      </c>
    </row>
    <row r="79" hidden="1">
      <c r="A79" t="str">
        <f>IFERROR(__xludf.DUMMYFUNCTION("""COMPUTED_VALUE"""),"Členské příspěvky")</f>
        <v>Členské příspěvky</v>
      </c>
      <c r="B79" t="str">
        <f>IFERROR(__xludf.DUMMYFUNCTION("""COMPUTED_VALUE"""),"Členské příspěvky")</f>
        <v>Členské příspěvky</v>
      </c>
      <c r="C79" t="str">
        <f>IFERROR(__xludf.DUMMYFUNCTION("""COMPUTED_VALUE"""),"ostatní")</f>
        <v>ostatní</v>
      </c>
      <c r="D79" t="str">
        <f>IFERROR(__xludf.DUMMYFUNCTION("""COMPUTED_VALUE"""),"Středočeský kraj")</f>
        <v>Středočeský kraj</v>
      </c>
      <c r="E79" s="163">
        <f>IFERROR(__xludf.DUMMYFUNCTION("""COMPUTED_VALUE"""),9165.0)</f>
        <v>9165</v>
      </c>
      <c r="F79" s="163">
        <f>IFERROR(__xludf.DUMMYFUNCTION("""COMPUTED_VALUE"""),11045.0)</f>
        <v>11045</v>
      </c>
      <c r="G79" s="163">
        <f>IFERROR(__xludf.DUMMYFUNCTION("""COMPUTED_VALUE"""),13160.0)</f>
        <v>13160</v>
      </c>
      <c r="H79" s="163">
        <f>IFERROR(__xludf.DUMMYFUNCTION("""COMPUTED_VALUE"""),15745.0)</f>
        <v>15745</v>
      </c>
      <c r="I79" s="163">
        <f>IFERROR(__xludf.DUMMYFUNCTION("""COMPUTED_VALUE"""),20445.0)</f>
        <v>20445</v>
      </c>
      <c r="J79" s="163">
        <f>IFERROR(__xludf.DUMMYFUNCTION("""COMPUTED_VALUE"""),26555.0)</f>
        <v>26555</v>
      </c>
      <c r="K79" t="str">
        <f>IFERROR(__xludf.DUMMYFUNCTION("""COMPUTED_VALUE"""),"")</f>
        <v/>
      </c>
    </row>
    <row r="80" hidden="1">
      <c r="A80" t="str">
        <f>IFERROR(__xludf.DUMMYFUNCTION("""COMPUTED_VALUE"""),"Členské příspěvky")</f>
        <v>Členské příspěvky</v>
      </c>
      <c r="B80" t="str">
        <f>IFERROR(__xludf.DUMMYFUNCTION("""COMPUTED_VALUE"""),"Členské příspěvky")</f>
        <v>Členské příspěvky</v>
      </c>
      <c r="C80" t="str">
        <f>IFERROR(__xludf.DUMMYFUNCTION("""COMPUTED_VALUE"""),"ostatní")</f>
        <v>ostatní</v>
      </c>
      <c r="D80" t="str">
        <f>IFERROR(__xludf.DUMMYFUNCTION("""COMPUTED_VALUE"""),"Jihočeský kraj")</f>
        <v>Jihočeský kraj</v>
      </c>
      <c r="E80" s="163">
        <f>IFERROR(__xludf.DUMMYFUNCTION("""COMPUTED_VALUE"""),9870.0)</f>
        <v>9870</v>
      </c>
      <c r="F80" s="163">
        <f>IFERROR(__xludf.DUMMYFUNCTION("""COMPUTED_VALUE"""),11750.0)</f>
        <v>11750</v>
      </c>
      <c r="G80" s="163">
        <f>IFERROR(__xludf.DUMMYFUNCTION("""COMPUTED_VALUE"""),14100.0)</f>
        <v>14100</v>
      </c>
      <c r="H80" s="163">
        <f>IFERROR(__xludf.DUMMYFUNCTION("""COMPUTED_VALUE"""),16920.0)</f>
        <v>16920</v>
      </c>
      <c r="I80" s="163">
        <f>IFERROR(__xludf.DUMMYFUNCTION("""COMPUTED_VALUE"""),22090.0)</f>
        <v>22090</v>
      </c>
      <c r="J80" s="163">
        <f>IFERROR(__xludf.DUMMYFUNCTION("""COMPUTED_VALUE"""),28670.0)</f>
        <v>28670</v>
      </c>
      <c r="K80" t="str">
        <f>IFERROR(__xludf.DUMMYFUNCTION("""COMPUTED_VALUE"""),"")</f>
        <v/>
      </c>
    </row>
    <row r="81" hidden="1">
      <c r="A81" t="str">
        <f>IFERROR(__xludf.DUMMYFUNCTION("""COMPUTED_VALUE"""),"Členské příspěvky")</f>
        <v>Členské příspěvky</v>
      </c>
      <c r="B81" t="str">
        <f>IFERROR(__xludf.DUMMYFUNCTION("""COMPUTED_VALUE"""),"Členské příspěvky")</f>
        <v>Členské příspěvky</v>
      </c>
      <c r="C81" t="str">
        <f>IFERROR(__xludf.DUMMYFUNCTION("""COMPUTED_VALUE"""),"ostatní")</f>
        <v>ostatní</v>
      </c>
      <c r="D81" t="str">
        <f>IFERROR(__xludf.DUMMYFUNCTION("""COMPUTED_VALUE"""),"Plzeňský kraj")</f>
        <v>Plzeňský kraj</v>
      </c>
      <c r="E81" s="163">
        <f>IFERROR(__xludf.DUMMYFUNCTION("""COMPUTED_VALUE"""),8225.0)</f>
        <v>8225</v>
      </c>
      <c r="F81" s="163">
        <f>IFERROR(__xludf.DUMMYFUNCTION("""COMPUTED_VALUE"""),9870.0)</f>
        <v>9870</v>
      </c>
      <c r="G81" s="163">
        <f>IFERROR(__xludf.DUMMYFUNCTION("""COMPUTED_VALUE"""),11750.0)</f>
        <v>11750</v>
      </c>
      <c r="H81" s="163">
        <f>IFERROR(__xludf.DUMMYFUNCTION("""COMPUTED_VALUE"""),14100.0)</f>
        <v>14100</v>
      </c>
      <c r="I81" s="163">
        <f>IFERROR(__xludf.DUMMYFUNCTION("""COMPUTED_VALUE"""),18330.0)</f>
        <v>18330</v>
      </c>
      <c r="J81" s="163">
        <f>IFERROR(__xludf.DUMMYFUNCTION("""COMPUTED_VALUE"""),23735.0)</f>
        <v>23735</v>
      </c>
      <c r="K81" t="str">
        <f>IFERROR(__xludf.DUMMYFUNCTION("""COMPUTED_VALUE"""),"")</f>
        <v/>
      </c>
    </row>
    <row r="82" hidden="1">
      <c r="A82" t="str">
        <f>IFERROR(__xludf.DUMMYFUNCTION("""COMPUTED_VALUE"""),"Členské příspěvky")</f>
        <v>Členské příspěvky</v>
      </c>
      <c r="B82" t="str">
        <f>IFERROR(__xludf.DUMMYFUNCTION("""COMPUTED_VALUE"""),"Členské příspěvky")</f>
        <v>Členské příspěvky</v>
      </c>
      <c r="C82" t="str">
        <f>IFERROR(__xludf.DUMMYFUNCTION("""COMPUTED_VALUE"""),"ostatní")</f>
        <v>ostatní</v>
      </c>
      <c r="D82" t="str">
        <f>IFERROR(__xludf.DUMMYFUNCTION("""COMPUTED_VALUE"""),"Karlovarský kraj")</f>
        <v>Karlovarský kraj</v>
      </c>
      <c r="E82" s="163">
        <f>IFERROR(__xludf.DUMMYFUNCTION("""COMPUTED_VALUE"""),8695.0)</f>
        <v>8695</v>
      </c>
      <c r="F82" s="163">
        <f>IFERROR(__xludf.DUMMYFUNCTION("""COMPUTED_VALUE"""),10340.0)</f>
        <v>10340</v>
      </c>
      <c r="G82" s="163">
        <f>IFERROR(__xludf.DUMMYFUNCTION("""COMPUTED_VALUE"""),12455.0)</f>
        <v>12455</v>
      </c>
      <c r="H82" s="163">
        <f>IFERROR(__xludf.DUMMYFUNCTION("""COMPUTED_VALUE"""),15040.0)</f>
        <v>15040</v>
      </c>
      <c r="I82" s="163">
        <f>IFERROR(__xludf.DUMMYFUNCTION("""COMPUTED_VALUE"""),19505.0)</f>
        <v>19505</v>
      </c>
      <c r="J82" s="163">
        <f>IFERROR(__xludf.DUMMYFUNCTION("""COMPUTED_VALUE"""),25380.0)</f>
        <v>25380</v>
      </c>
      <c r="K82" t="str">
        <f>IFERROR(__xludf.DUMMYFUNCTION("""COMPUTED_VALUE"""),"")</f>
        <v/>
      </c>
    </row>
    <row r="83" hidden="1">
      <c r="A83" t="str">
        <f>IFERROR(__xludf.DUMMYFUNCTION("""COMPUTED_VALUE"""),"Členské příspěvky")</f>
        <v>Členské příspěvky</v>
      </c>
      <c r="B83" t="str">
        <f>IFERROR(__xludf.DUMMYFUNCTION("""COMPUTED_VALUE"""),"Členské příspěvky")</f>
        <v>Členské příspěvky</v>
      </c>
      <c r="C83" t="str">
        <f>IFERROR(__xludf.DUMMYFUNCTION("""COMPUTED_VALUE"""),"ostatní")</f>
        <v>ostatní</v>
      </c>
      <c r="D83" t="str">
        <f>IFERROR(__xludf.DUMMYFUNCTION("""COMPUTED_VALUE"""),"Ústecký kraj")</f>
        <v>Ústecký kraj</v>
      </c>
      <c r="E83" s="163">
        <f>IFERROR(__xludf.DUMMYFUNCTION("""COMPUTED_VALUE"""),6110.0)</f>
        <v>6110</v>
      </c>
      <c r="F83" s="163">
        <f>IFERROR(__xludf.DUMMYFUNCTION("""COMPUTED_VALUE"""),7285.0)</f>
        <v>7285</v>
      </c>
      <c r="G83" s="163">
        <f>IFERROR(__xludf.DUMMYFUNCTION("""COMPUTED_VALUE"""),8695.0)</f>
        <v>8695</v>
      </c>
      <c r="H83" s="163">
        <f>IFERROR(__xludf.DUMMYFUNCTION("""COMPUTED_VALUE"""),10340.0)</f>
        <v>10340</v>
      </c>
      <c r="I83" s="163">
        <f>IFERROR(__xludf.DUMMYFUNCTION("""COMPUTED_VALUE"""),13395.0)</f>
        <v>13395</v>
      </c>
      <c r="J83" s="163">
        <f>IFERROR(__xludf.DUMMYFUNCTION("""COMPUTED_VALUE"""),17390.0)</f>
        <v>17390</v>
      </c>
      <c r="K83" t="str">
        <f>IFERROR(__xludf.DUMMYFUNCTION("""COMPUTED_VALUE"""),"")</f>
        <v/>
      </c>
    </row>
    <row r="84" hidden="1">
      <c r="A84" t="str">
        <f>IFERROR(__xludf.DUMMYFUNCTION("""COMPUTED_VALUE"""),"Členské příspěvky")</f>
        <v>Členské příspěvky</v>
      </c>
      <c r="B84" t="str">
        <f>IFERROR(__xludf.DUMMYFUNCTION("""COMPUTED_VALUE"""),"Členské příspěvky")</f>
        <v>Členské příspěvky</v>
      </c>
      <c r="C84" t="str">
        <f>IFERROR(__xludf.DUMMYFUNCTION("""COMPUTED_VALUE"""),"ostatní")</f>
        <v>ostatní</v>
      </c>
      <c r="D84" t="str">
        <f>IFERROR(__xludf.DUMMYFUNCTION("""COMPUTED_VALUE"""),"Liberecký kraj")</f>
        <v>Liberecký kraj</v>
      </c>
      <c r="E84" s="163">
        <f>IFERROR(__xludf.DUMMYFUNCTION("""COMPUTED_VALUE"""),7285.0)</f>
        <v>7285</v>
      </c>
      <c r="F84" s="163">
        <f>IFERROR(__xludf.DUMMYFUNCTION("""COMPUTED_VALUE"""),8695.0)</f>
        <v>8695</v>
      </c>
      <c r="G84" s="163">
        <f>IFERROR(__xludf.DUMMYFUNCTION("""COMPUTED_VALUE"""),10340.0)</f>
        <v>10340</v>
      </c>
      <c r="H84" s="163">
        <f>IFERROR(__xludf.DUMMYFUNCTION("""COMPUTED_VALUE"""),12455.0)</f>
        <v>12455</v>
      </c>
      <c r="I84" s="163">
        <f>IFERROR(__xludf.DUMMYFUNCTION("""COMPUTED_VALUE"""),16215.0)</f>
        <v>16215</v>
      </c>
      <c r="J84" s="163">
        <f>IFERROR(__xludf.DUMMYFUNCTION("""COMPUTED_VALUE"""),21150.0)</f>
        <v>21150</v>
      </c>
      <c r="K84" t="str">
        <f>IFERROR(__xludf.DUMMYFUNCTION("""COMPUTED_VALUE"""),"")</f>
        <v/>
      </c>
    </row>
    <row r="85" hidden="1">
      <c r="A85" t="str">
        <f>IFERROR(__xludf.DUMMYFUNCTION("""COMPUTED_VALUE"""),"Členské příspěvky")</f>
        <v>Členské příspěvky</v>
      </c>
      <c r="B85" t="str">
        <f>IFERROR(__xludf.DUMMYFUNCTION("""COMPUTED_VALUE"""),"Členské příspěvky")</f>
        <v>Členské příspěvky</v>
      </c>
      <c r="C85" t="str">
        <f>IFERROR(__xludf.DUMMYFUNCTION("""COMPUTED_VALUE"""),"ostatní")</f>
        <v>ostatní</v>
      </c>
      <c r="D85" t="str">
        <f>IFERROR(__xludf.DUMMYFUNCTION("""COMPUTED_VALUE"""),"Královéhradecký kraj")</f>
        <v>Královéhradecký kraj</v>
      </c>
      <c r="E85" s="163">
        <f>IFERROR(__xludf.DUMMYFUNCTION("""COMPUTED_VALUE"""),3290.0)</f>
        <v>3290</v>
      </c>
      <c r="F85" s="163">
        <f>IFERROR(__xludf.DUMMYFUNCTION("""COMPUTED_VALUE"""),3995.0)</f>
        <v>3995</v>
      </c>
      <c r="G85" s="163">
        <f>IFERROR(__xludf.DUMMYFUNCTION("""COMPUTED_VALUE"""),4700.0)</f>
        <v>4700</v>
      </c>
      <c r="H85" s="163">
        <f>IFERROR(__xludf.DUMMYFUNCTION("""COMPUTED_VALUE"""),5640.0)</f>
        <v>5640</v>
      </c>
      <c r="I85" s="163">
        <f>IFERROR(__xludf.DUMMYFUNCTION("""COMPUTED_VALUE"""),7285.0)</f>
        <v>7285</v>
      </c>
      <c r="J85" s="163">
        <f>IFERROR(__xludf.DUMMYFUNCTION("""COMPUTED_VALUE"""),9400.0)</f>
        <v>9400</v>
      </c>
      <c r="K85" t="str">
        <f>IFERROR(__xludf.DUMMYFUNCTION("""COMPUTED_VALUE"""),"")</f>
        <v/>
      </c>
    </row>
    <row r="86" hidden="1">
      <c r="A86" t="str">
        <f>IFERROR(__xludf.DUMMYFUNCTION("""COMPUTED_VALUE"""),"Členské příspěvky")</f>
        <v>Členské příspěvky</v>
      </c>
      <c r="B86" t="str">
        <f>IFERROR(__xludf.DUMMYFUNCTION("""COMPUTED_VALUE"""),"Členské příspěvky")</f>
        <v>Členské příspěvky</v>
      </c>
      <c r="C86" t="str">
        <f>IFERROR(__xludf.DUMMYFUNCTION("""COMPUTED_VALUE"""),"ostatní")</f>
        <v>ostatní</v>
      </c>
      <c r="D86" t="str">
        <f>IFERROR(__xludf.DUMMYFUNCTION("""COMPUTED_VALUE"""),"Pardubický kraj")</f>
        <v>Pardubický kraj</v>
      </c>
      <c r="E86" s="163">
        <f>IFERROR(__xludf.DUMMYFUNCTION("""COMPUTED_VALUE"""),3290.0)</f>
        <v>3290</v>
      </c>
      <c r="F86" s="163">
        <f>IFERROR(__xludf.DUMMYFUNCTION("""COMPUTED_VALUE"""),3995.0)</f>
        <v>3995</v>
      </c>
      <c r="G86" s="163">
        <f>IFERROR(__xludf.DUMMYFUNCTION("""COMPUTED_VALUE"""),4700.0)</f>
        <v>4700</v>
      </c>
      <c r="H86" s="163">
        <f>IFERROR(__xludf.DUMMYFUNCTION("""COMPUTED_VALUE"""),5640.0)</f>
        <v>5640</v>
      </c>
      <c r="I86" s="163">
        <f>IFERROR(__xludf.DUMMYFUNCTION("""COMPUTED_VALUE"""),7285.0)</f>
        <v>7285</v>
      </c>
      <c r="J86" s="163">
        <f>IFERROR(__xludf.DUMMYFUNCTION("""COMPUTED_VALUE"""),9400.0)</f>
        <v>9400</v>
      </c>
      <c r="K86" t="str">
        <f>IFERROR(__xludf.DUMMYFUNCTION("""COMPUTED_VALUE"""),"")</f>
        <v/>
      </c>
    </row>
    <row r="87" hidden="1">
      <c r="A87" t="str">
        <f>IFERROR(__xludf.DUMMYFUNCTION("""COMPUTED_VALUE"""),"Členské příspěvky")</f>
        <v>Členské příspěvky</v>
      </c>
      <c r="B87" t="str">
        <f>IFERROR(__xludf.DUMMYFUNCTION("""COMPUTED_VALUE"""),"Členské příspěvky")</f>
        <v>Členské příspěvky</v>
      </c>
      <c r="C87" t="str">
        <f>IFERROR(__xludf.DUMMYFUNCTION("""COMPUTED_VALUE"""),"ostatní")</f>
        <v>ostatní</v>
      </c>
      <c r="D87" t="str">
        <f>IFERROR(__xludf.DUMMYFUNCTION("""COMPUTED_VALUE"""),"Kraj Vysočina")</f>
        <v>Kraj Vysočina</v>
      </c>
      <c r="E87" s="163">
        <f>IFERROR(__xludf.DUMMYFUNCTION("""COMPUTED_VALUE"""),6110.0)</f>
        <v>6110</v>
      </c>
      <c r="F87" s="163">
        <f>IFERROR(__xludf.DUMMYFUNCTION("""COMPUTED_VALUE"""),7285.0)</f>
        <v>7285</v>
      </c>
      <c r="G87" s="163">
        <f>IFERROR(__xludf.DUMMYFUNCTION("""COMPUTED_VALUE"""),8695.0)</f>
        <v>8695</v>
      </c>
      <c r="H87" s="163">
        <f>IFERROR(__xludf.DUMMYFUNCTION("""COMPUTED_VALUE"""),10340.0)</f>
        <v>10340</v>
      </c>
      <c r="I87" s="163">
        <f>IFERROR(__xludf.DUMMYFUNCTION("""COMPUTED_VALUE"""),13395.0)</f>
        <v>13395</v>
      </c>
      <c r="J87" s="163">
        <f>IFERROR(__xludf.DUMMYFUNCTION("""COMPUTED_VALUE"""),17390.0)</f>
        <v>17390</v>
      </c>
      <c r="K87" t="str">
        <f>IFERROR(__xludf.DUMMYFUNCTION("""COMPUTED_VALUE"""),"")</f>
        <v/>
      </c>
    </row>
    <row r="88" hidden="1">
      <c r="A88" t="str">
        <f>IFERROR(__xludf.DUMMYFUNCTION("""COMPUTED_VALUE"""),"Členské příspěvky")</f>
        <v>Členské příspěvky</v>
      </c>
      <c r="B88" t="str">
        <f>IFERROR(__xludf.DUMMYFUNCTION("""COMPUTED_VALUE"""),"Členské příspěvky")</f>
        <v>Členské příspěvky</v>
      </c>
      <c r="C88" t="str">
        <f>IFERROR(__xludf.DUMMYFUNCTION("""COMPUTED_VALUE"""),"ostatní")</f>
        <v>ostatní</v>
      </c>
      <c r="D88" t="str">
        <f>IFERROR(__xludf.DUMMYFUNCTION("""COMPUTED_VALUE"""),"Jihomoravský kraj")</f>
        <v>Jihomoravský kraj</v>
      </c>
      <c r="E88" s="163">
        <f>IFERROR(__xludf.DUMMYFUNCTION("""COMPUTED_VALUE"""),10575.0)</f>
        <v>10575</v>
      </c>
      <c r="F88" s="163">
        <f>IFERROR(__xludf.DUMMYFUNCTION("""COMPUTED_VALUE"""),12690.0)</f>
        <v>12690</v>
      </c>
      <c r="G88" s="163">
        <f>IFERROR(__xludf.DUMMYFUNCTION("""COMPUTED_VALUE"""),15275.0)</f>
        <v>15275</v>
      </c>
      <c r="H88" s="163">
        <f>IFERROR(__xludf.DUMMYFUNCTION("""COMPUTED_VALUE"""),18330.0)</f>
        <v>18330</v>
      </c>
      <c r="I88" s="163">
        <f>IFERROR(__xludf.DUMMYFUNCTION("""COMPUTED_VALUE"""),23735.0)</f>
        <v>23735</v>
      </c>
      <c r="J88" s="163">
        <f>IFERROR(__xludf.DUMMYFUNCTION("""COMPUTED_VALUE"""),30785.0)</f>
        <v>30785</v>
      </c>
      <c r="K88" t="str">
        <f>IFERROR(__xludf.DUMMYFUNCTION("""COMPUTED_VALUE"""),"")</f>
        <v/>
      </c>
    </row>
    <row r="89">
      <c r="A89" t="str">
        <f>IFERROR(__xludf.DUMMYFUNCTION("""COMPUTED_VALUE"""),"Členské příspěvky")</f>
        <v>Členské příspěvky</v>
      </c>
      <c r="B89" t="str">
        <f>IFERROR(__xludf.DUMMYFUNCTION("""COMPUTED_VALUE"""),"Členské příspěvky")</f>
        <v>Členské příspěvky</v>
      </c>
      <c r="C89" t="str">
        <f>IFERROR(__xludf.DUMMYFUNCTION("""COMPUTED_VALUE"""),"ostatní")</f>
        <v>ostatní</v>
      </c>
      <c r="D89" t="str">
        <f>IFERROR(__xludf.DUMMYFUNCTION("""COMPUTED_VALUE"""),"Olomoucký kraj")</f>
        <v>Olomoucký kraj</v>
      </c>
      <c r="E89" s="163">
        <f>IFERROR(__xludf.DUMMYFUNCTION("""COMPUTED_VALUE"""),10575.0)</f>
        <v>10575</v>
      </c>
      <c r="F89" s="163">
        <f>IFERROR(__xludf.DUMMYFUNCTION("""COMPUTED_VALUE"""),12690.0)</f>
        <v>12690</v>
      </c>
      <c r="G89" s="163">
        <f>IFERROR(__xludf.DUMMYFUNCTION("""COMPUTED_VALUE"""),15275.0)</f>
        <v>15275</v>
      </c>
      <c r="H89" s="163">
        <f>IFERROR(__xludf.DUMMYFUNCTION("""COMPUTED_VALUE"""),18330.0)</f>
        <v>18330</v>
      </c>
      <c r="I89" s="163">
        <f>IFERROR(__xludf.DUMMYFUNCTION("""COMPUTED_VALUE"""),23735.0)</f>
        <v>23735</v>
      </c>
      <c r="J89" s="163">
        <f>IFERROR(__xludf.DUMMYFUNCTION("""COMPUTED_VALUE"""),30785.0)</f>
        <v>30785</v>
      </c>
      <c r="K89" t="str">
        <f>IFERROR(__xludf.DUMMYFUNCTION("""COMPUTED_VALUE"""),"")</f>
        <v/>
      </c>
    </row>
    <row r="90" hidden="1">
      <c r="A90" t="str">
        <f>IFERROR(__xludf.DUMMYFUNCTION("""COMPUTED_VALUE"""),"Členské příspěvky")</f>
        <v>Členské příspěvky</v>
      </c>
      <c r="B90" t="str">
        <f>IFERROR(__xludf.DUMMYFUNCTION("""COMPUTED_VALUE"""),"Členské příspěvky")</f>
        <v>Členské příspěvky</v>
      </c>
      <c r="C90" t="str">
        <f>IFERROR(__xludf.DUMMYFUNCTION("""COMPUTED_VALUE"""),"ostatní")</f>
        <v>ostatní</v>
      </c>
      <c r="D90" t="str">
        <f>IFERROR(__xludf.DUMMYFUNCTION("""COMPUTED_VALUE"""),"Zlínský kraj")</f>
        <v>Zlínský kraj</v>
      </c>
      <c r="E90" s="163">
        <f>IFERROR(__xludf.DUMMYFUNCTION("""COMPUTED_VALUE"""),12220.0)</f>
        <v>12220</v>
      </c>
      <c r="F90" s="163">
        <f>IFERROR(__xludf.DUMMYFUNCTION("""COMPUTED_VALUE"""),14570.0)</f>
        <v>14570</v>
      </c>
      <c r="G90" s="163">
        <f>IFERROR(__xludf.DUMMYFUNCTION("""COMPUTED_VALUE"""),17390.0)</f>
        <v>17390</v>
      </c>
      <c r="H90" s="163">
        <f>IFERROR(__xludf.DUMMYFUNCTION("""COMPUTED_VALUE"""),20915.0)</f>
        <v>20915</v>
      </c>
      <c r="I90" s="163">
        <f>IFERROR(__xludf.DUMMYFUNCTION("""COMPUTED_VALUE"""),27260.0)</f>
        <v>27260</v>
      </c>
      <c r="J90" s="163">
        <f>IFERROR(__xludf.DUMMYFUNCTION("""COMPUTED_VALUE"""),35485.0)</f>
        <v>35485</v>
      </c>
      <c r="K90" t="str">
        <f>IFERROR(__xludf.DUMMYFUNCTION("""COMPUTED_VALUE"""),"")</f>
        <v/>
      </c>
    </row>
    <row r="91" hidden="1">
      <c r="A91" t="str">
        <f>IFERROR(__xludf.DUMMYFUNCTION("""COMPUTED_VALUE"""),"Členské příspěvky")</f>
        <v>Členské příspěvky</v>
      </c>
      <c r="B91" t="str">
        <f>IFERROR(__xludf.DUMMYFUNCTION("""COMPUTED_VALUE"""),"Členské příspěvky")</f>
        <v>Členské příspěvky</v>
      </c>
      <c r="C91" t="str">
        <f>IFERROR(__xludf.DUMMYFUNCTION("""COMPUTED_VALUE"""),"ostatní")</f>
        <v>ostatní</v>
      </c>
      <c r="D91" t="str">
        <f>IFERROR(__xludf.DUMMYFUNCTION("""COMPUTED_VALUE"""),"Moravskoslezský kraj")</f>
        <v>Moravskoslezský kraj</v>
      </c>
      <c r="E91" s="163">
        <f>IFERROR(__xludf.DUMMYFUNCTION("""COMPUTED_VALUE"""),7755.0)</f>
        <v>7755</v>
      </c>
      <c r="F91" s="163">
        <f>IFERROR(__xludf.DUMMYFUNCTION("""COMPUTED_VALUE"""),9400.0)</f>
        <v>9400</v>
      </c>
      <c r="G91" s="163">
        <f>IFERROR(__xludf.DUMMYFUNCTION("""COMPUTED_VALUE"""),11280.0)</f>
        <v>11280</v>
      </c>
      <c r="H91" s="163">
        <f>IFERROR(__xludf.DUMMYFUNCTION("""COMPUTED_VALUE"""),13630.0)</f>
        <v>13630</v>
      </c>
      <c r="I91" s="163">
        <f>IFERROR(__xludf.DUMMYFUNCTION("""COMPUTED_VALUE"""),17625.0)</f>
        <v>17625</v>
      </c>
      <c r="J91" s="163">
        <f>IFERROR(__xludf.DUMMYFUNCTION("""COMPUTED_VALUE"""),23030.0)</f>
        <v>23030</v>
      </c>
      <c r="K91" t="str">
        <f>IFERROR(__xludf.DUMMYFUNCTION("""COMPUTED_VALUE"""),"")</f>
        <v/>
      </c>
    </row>
    <row r="92" hidden="1">
      <c r="A92" t="str">
        <f>IFERROR(__xludf.DUMMYFUNCTION("""COMPUTED_VALUE"""),"Členské příspěvky")</f>
        <v>Členské příspěvky</v>
      </c>
      <c r="B92" t="str">
        <f>IFERROR(__xludf.DUMMYFUNCTION("""COMPUTED_VALUE"""),"Členské příspěvky")</f>
        <v>Členské příspěvky</v>
      </c>
      <c r="C92" t="str">
        <f>IFERROR(__xludf.DUMMYFUNCTION("""COMPUTED_VALUE"""),"ostatní")</f>
        <v>ostatní</v>
      </c>
      <c r="D92" t="str">
        <f>IFERROR(__xludf.DUMMYFUNCTION("""COMPUTED_VALUE"""),"Centrála")</f>
        <v>Centrála</v>
      </c>
      <c r="E92" s="163">
        <f>IFERROR(__xludf.DUMMYFUNCTION("""COMPUTED_VALUE"""),56420.0)</f>
        <v>56420</v>
      </c>
      <c r="F92" s="163">
        <f>IFERROR(__xludf.DUMMYFUNCTION("""COMPUTED_VALUE"""),129955.0)</f>
        <v>129955</v>
      </c>
      <c r="G92" s="163">
        <f>IFERROR(__xludf.DUMMYFUNCTION("""COMPUTED_VALUE"""),156040.0)</f>
        <v>156040</v>
      </c>
      <c r="H92" s="163">
        <f>IFERROR(__xludf.DUMMYFUNCTION("""COMPUTED_VALUE"""),186355.0)</f>
        <v>186355</v>
      </c>
      <c r="I92" s="163">
        <f>IFERROR(__xludf.DUMMYFUNCTION("""COMPUTED_VALUE"""),223720.0)</f>
        <v>223720</v>
      </c>
      <c r="J92" s="163">
        <f>IFERROR(__xludf.DUMMYFUNCTION("""COMPUTED_VALUE"""),290930.0)</f>
        <v>290930</v>
      </c>
      <c r="K92" t="str">
        <f>IFERROR(__xludf.DUMMYFUNCTION("""COMPUTED_VALUE"""),"")</f>
        <v/>
      </c>
    </row>
    <row r="93" hidden="1">
      <c r="A93" t="str">
        <f>IFERROR(__xludf.DUMMYFUNCTION("""COMPUTED_VALUE"""),"Příspěvek na mandát senátora Libora Michálka")</f>
        <v>Příspěvek na mandát senátora Libora Michálka</v>
      </c>
      <c r="B93" s="166" t="str">
        <f>IFERROR(__xludf.DUMMYFUNCTION("""COMPUTED_VALUE"""),"Příspěvek na mandát senátora")</f>
        <v>Příspěvek na mandát senátora</v>
      </c>
      <c r="C93" t="str">
        <f>IFERROR(__xludf.DUMMYFUNCTION("""COMPUTED_VALUE"""),"veřejný")</f>
        <v>veřejný</v>
      </c>
      <c r="D93" s="166" t="str">
        <f>IFERROR(__xludf.DUMMYFUNCTION("""COMPUTED_VALUE"""),"Centrála")</f>
        <v>Centrála</v>
      </c>
      <c r="E93" s="163">
        <f>IFERROR(__xludf.DUMMYFUNCTION("""COMPUTED_VALUE"""),150000.0)</f>
        <v>150000</v>
      </c>
      <c r="F93" s="163">
        <f>IFERROR(__xludf.DUMMYFUNCTION("""COMPUTED_VALUE"""),225000.0)</f>
        <v>225000</v>
      </c>
      <c r="G93" s="163">
        <f>IFERROR(__xludf.DUMMYFUNCTION("""COMPUTED_VALUE"""),450000.0)</f>
        <v>450000</v>
      </c>
      <c r="H93" s="163">
        <f>IFERROR(__xludf.DUMMYFUNCTION("""COMPUTED_VALUE"""),450000.0)</f>
        <v>450000</v>
      </c>
      <c r="I93" s="163">
        <f>IFERROR(__xludf.DUMMYFUNCTION("""COMPUTED_VALUE"""),450000.0)</f>
        <v>450000</v>
      </c>
      <c r="J93" s="163">
        <f>IFERROR(__xludf.DUMMYFUNCTION("""COMPUTED_VALUE"""),450000.0)</f>
        <v>450000</v>
      </c>
      <c r="K93" t="str">
        <f>IFERROR(__xludf.DUMMYFUNCTION("""COMPUTED_VALUE"""),"")</f>
        <v/>
      </c>
    </row>
    <row r="94" hidden="1">
      <c r="A94" t="str">
        <f>IFERROR(__xludf.DUMMYFUNCTION("""COMPUTED_VALUE"""),"Příspěvek na mandát senátora Libora Michálka")</f>
        <v>Příspěvek na mandát senátora Libora Michálka</v>
      </c>
      <c r="B94" s="166" t="str">
        <f>IFERROR(__xludf.DUMMYFUNCTION("""COMPUTED_VALUE"""),"Příspěvek na mandát senátora")</f>
        <v>Příspěvek na mandát senátora</v>
      </c>
      <c r="C94" t="str">
        <f>IFERROR(__xludf.DUMMYFUNCTION("""COMPUTED_VALUE"""),"veřejný")</f>
        <v>veřejný</v>
      </c>
      <c r="D94" s="166" t="str">
        <f>IFERROR(__xludf.DUMMYFUNCTION("""COMPUTED_VALUE"""),"Hlavní město Praha")</f>
        <v>Hlavní město Praha</v>
      </c>
      <c r="E94" s="163">
        <f>IFERROR(__xludf.DUMMYFUNCTION("""COMPUTED_VALUE"""),150000.0)</f>
        <v>150000</v>
      </c>
      <c r="F94" s="163">
        <f>IFERROR(__xludf.DUMMYFUNCTION("""COMPUTED_VALUE"""),225000.0)</f>
        <v>225000</v>
      </c>
      <c r="G94" s="163">
        <f>IFERROR(__xludf.DUMMYFUNCTION("""COMPUTED_VALUE"""),450000.0)</f>
        <v>450000</v>
      </c>
      <c r="H94" s="163">
        <f>IFERROR(__xludf.DUMMYFUNCTION("""COMPUTED_VALUE"""),450000.0)</f>
        <v>450000</v>
      </c>
      <c r="I94" s="163">
        <f>IFERROR(__xludf.DUMMYFUNCTION("""COMPUTED_VALUE"""),450000.0)</f>
        <v>450000</v>
      </c>
      <c r="J94" s="163">
        <f>IFERROR(__xludf.DUMMYFUNCTION("""COMPUTED_VALUE"""),450000.0)</f>
        <v>450000</v>
      </c>
      <c r="K94" t="str">
        <f>IFERROR(__xludf.DUMMYFUNCTION("""COMPUTED_VALUE"""),"")</f>
        <v/>
      </c>
    </row>
    <row r="95" hidden="1">
      <c r="A95" t="str">
        <f>IFERROR(__xludf.DUMMYFUNCTION("""COMPUTED_VALUE"""),"Příspěvek na mandát senátora Libora Michálka")</f>
        <v>Příspěvek na mandát senátora Libora Michálka</v>
      </c>
      <c r="B95" s="166" t="str">
        <f>IFERROR(__xludf.DUMMYFUNCTION("""COMPUTED_VALUE"""),"Odvedené koaliční podíly")</f>
        <v>Odvedené koaliční podíly</v>
      </c>
      <c r="C95" t="str">
        <f>IFERROR(__xludf.DUMMYFUNCTION("""COMPUTED_VALUE"""),"veřejný")</f>
        <v>veřejný</v>
      </c>
      <c r="D95" s="166" t="str">
        <f>IFERROR(__xludf.DUMMYFUNCTION("""COMPUTED_VALUE"""),"Centrála")</f>
        <v>Centrála</v>
      </c>
      <c r="E95" s="163">
        <f>IFERROR(__xludf.DUMMYFUNCTION("""COMPUTED_VALUE"""),600000.0)</f>
        <v>600000</v>
      </c>
      <c r="F95" s="163">
        <f>IFERROR(__xludf.DUMMYFUNCTION("""COMPUTED_VALUE"""),450000.0)</f>
        <v>450000</v>
      </c>
      <c r="G95" s="163">
        <f>IFERROR(__xludf.DUMMYFUNCTION("""COMPUTED_VALUE"""),0.0)</f>
        <v>0</v>
      </c>
      <c r="H95" s="163">
        <f>IFERROR(__xludf.DUMMYFUNCTION("""COMPUTED_VALUE"""),0.0)</f>
        <v>0</v>
      </c>
      <c r="I95" s="163">
        <f>IFERROR(__xludf.DUMMYFUNCTION("""COMPUTED_VALUE"""),0.0)</f>
        <v>0</v>
      </c>
      <c r="J95" s="163">
        <f>IFERROR(__xludf.DUMMYFUNCTION("""COMPUTED_VALUE"""),0.0)</f>
        <v>0</v>
      </c>
      <c r="K95" t="str">
        <f>IFERROR(__xludf.DUMMYFUNCTION("""COMPUTED_VALUE"""),"")</f>
        <v/>
      </c>
    </row>
    <row r="96" hidden="1">
      <c r="A96" t="str">
        <f>IFERROR(__xludf.DUMMYFUNCTION("""COMPUTED_VALUE"""),"Příspěvek na mandát senátora Ladislava Kose")</f>
        <v>Příspěvek na mandát senátora Ladislava Kose</v>
      </c>
      <c r="B96" s="166" t="str">
        <f>IFERROR(__xludf.DUMMYFUNCTION("""COMPUTED_VALUE"""),"Přijaté koaliční podíly")</f>
        <v>Přijaté koaliční podíly</v>
      </c>
      <c r="C96" t="str">
        <f>IFERROR(__xludf.DUMMYFUNCTION("""COMPUTED_VALUE"""),"veřejný")</f>
        <v>veřejný</v>
      </c>
      <c r="D96" s="166" t="str">
        <f>IFERROR(__xludf.DUMMYFUNCTION("""COMPUTED_VALUE"""),"Hlavní město Praha")</f>
        <v>Hlavní město Praha</v>
      </c>
      <c r="E96" s="163">
        <f>IFERROR(__xludf.DUMMYFUNCTION("""COMPUTED_VALUE"""),112500.0)</f>
        <v>112500</v>
      </c>
      <c r="F96" s="163">
        <f>IFERROR(__xludf.DUMMYFUNCTION("""COMPUTED_VALUE"""),112500.0)</f>
        <v>112500</v>
      </c>
      <c r="G96" s="163">
        <f>IFERROR(__xludf.DUMMYFUNCTION("""COMPUTED_VALUE"""),112500.0)</f>
        <v>112500</v>
      </c>
      <c r="H96" s="163">
        <f>IFERROR(__xludf.DUMMYFUNCTION("""COMPUTED_VALUE"""),112500.0)</f>
        <v>112500</v>
      </c>
      <c r="I96" s="163">
        <f>IFERROR(__xludf.DUMMYFUNCTION("""COMPUTED_VALUE"""),112500.0)</f>
        <v>112500</v>
      </c>
      <c r="J96" s="163">
        <f>IFERROR(__xludf.DUMMYFUNCTION("""COMPUTED_VALUE"""),112500.0)</f>
        <v>112500</v>
      </c>
      <c r="K96" t="str">
        <f>IFERROR(__xludf.DUMMYFUNCTION("""COMPUTED_VALUE"""),"")</f>
        <v/>
      </c>
    </row>
    <row r="97" hidden="1">
      <c r="A97" t="str">
        <f>IFERROR(__xludf.DUMMYFUNCTION("""COMPUTED_VALUE"""),"Příspěvek na mandát senátora Ladislava Kose")</f>
        <v>Příspěvek na mandát senátora Ladislava Kose</v>
      </c>
      <c r="B97" t="str">
        <f>IFERROR(__xludf.DUMMYFUNCTION("""COMPUTED_VALUE"""),"Přijaté koaliční podíly")</f>
        <v>Přijaté koaliční podíly</v>
      </c>
      <c r="C97" t="str">
        <f>IFERROR(__xludf.DUMMYFUNCTION("""COMPUTED_VALUE"""),"veřejný")</f>
        <v>veřejný</v>
      </c>
      <c r="D97" t="str">
        <f>IFERROR(__xludf.DUMMYFUNCTION("""COMPUTED_VALUE"""),"Centrála")</f>
        <v>Centrála</v>
      </c>
      <c r="E97" s="163">
        <f>IFERROR(__xludf.DUMMYFUNCTION("""COMPUTED_VALUE"""),112500.0)</f>
        <v>112500</v>
      </c>
      <c r="F97" s="163">
        <f>IFERROR(__xludf.DUMMYFUNCTION("""COMPUTED_VALUE"""),112500.0)</f>
        <v>112500</v>
      </c>
      <c r="G97" s="163">
        <f>IFERROR(__xludf.DUMMYFUNCTION("""COMPUTED_VALUE"""),112500.0)</f>
        <v>112500</v>
      </c>
      <c r="H97" s="163">
        <f>IFERROR(__xludf.DUMMYFUNCTION("""COMPUTED_VALUE"""),112500.0)</f>
        <v>112500</v>
      </c>
      <c r="I97" s="163">
        <f>IFERROR(__xludf.DUMMYFUNCTION("""COMPUTED_VALUE"""),112500.0)</f>
        <v>112500</v>
      </c>
      <c r="J97" s="163">
        <f>IFERROR(__xludf.DUMMYFUNCTION("""COMPUTED_VALUE"""),112500.0)</f>
        <v>112500</v>
      </c>
      <c r="K97" t="str">
        <f>IFERROR(__xludf.DUMMYFUNCTION("""COMPUTED_VALUE"""),"")</f>
        <v/>
      </c>
    </row>
    <row r="98" hidden="1">
      <c r="A98" t="str">
        <f>IFERROR(__xludf.DUMMYFUNCTION("""COMPUTED_VALUE"""),"Převod výsledku hospodaření za předchozí rok")</f>
        <v>Převod výsledku hospodaření za předchozí rok</v>
      </c>
      <c r="B98" t="str">
        <f>IFERROR(__xludf.DUMMYFUNCTION("""COMPUTED_VALUE"""),"Převod výsledku hospodaření")</f>
        <v>Převod výsledku hospodaření</v>
      </c>
      <c r="C98" t="str">
        <f>IFERROR(__xludf.DUMMYFUNCTION("""COMPUTED_VALUE"""),"veřejný")</f>
        <v>veřejný</v>
      </c>
      <c r="D98" t="str">
        <f>IFERROR(__xludf.DUMMYFUNCTION("""COMPUTED_VALUE"""),"Centrála")</f>
        <v>Centrála</v>
      </c>
      <c r="E98" s="163">
        <f>IFERROR(__xludf.DUMMYFUNCTION("""COMPUTED_VALUE"""),6488648.57)</f>
        <v>6488648.57</v>
      </c>
      <c r="F98" s="167">
        <f>IFERROR(__xludf.DUMMYFUNCTION("""COMPUTED_VALUE"""),1.085949441E7)</f>
        <v>10859494.41</v>
      </c>
      <c r="G98" s="163">
        <f>IFERROR(__xludf.DUMMYFUNCTION("""COMPUTED_VALUE"""),4.3556E7)</f>
        <v>43556000</v>
      </c>
      <c r="H98" s="163" t="str">
        <f>IFERROR(__xludf.DUMMYFUNCTION("""COMPUTED_VALUE"""),"")</f>
        <v/>
      </c>
      <c r="I98" s="163" t="str">
        <f>IFERROR(__xludf.DUMMYFUNCTION("""COMPUTED_VALUE"""),"")</f>
        <v/>
      </c>
      <c r="J98" t="str">
        <f>IFERROR(__xludf.DUMMYFUNCTION("""COMPUTED_VALUE"""),"")</f>
        <v/>
      </c>
      <c r="K98" t="str">
        <f>IFERROR(__xludf.DUMMYFUNCTION("""COMPUTED_VALUE"""),"")</f>
        <v/>
      </c>
    </row>
    <row r="99" hidden="1">
      <c r="A99" t="str">
        <f>IFERROR(__xludf.DUMMYFUNCTION("""COMPUTED_VALUE"""),"Převod výsledku hospodaření za předchozí rok")</f>
        <v>Převod výsledku hospodaření za předchozí rok</v>
      </c>
      <c r="B99" t="str">
        <f>IFERROR(__xludf.DUMMYFUNCTION("""COMPUTED_VALUE"""),"Převod výsledku hospodaření")</f>
        <v>Převod výsledku hospodaření</v>
      </c>
      <c r="C99" t="str">
        <f>IFERROR(__xludf.DUMMYFUNCTION("""COMPUTED_VALUE"""),"veřejný")</f>
        <v>veřejný</v>
      </c>
      <c r="D99" t="str">
        <f>IFERROR(__xludf.DUMMYFUNCTION("""COMPUTED_VALUE"""),"Hlavní město Praha")</f>
        <v>Hlavní město Praha</v>
      </c>
      <c r="E99" s="163">
        <f>IFERROR(__xludf.DUMMYFUNCTION("""COMPUTED_VALUE"""),957584.92)</f>
        <v>957584.92</v>
      </c>
      <c r="F99" s="167">
        <f>IFERROR(__xludf.DUMMYFUNCTION("""COMPUTED_VALUE"""),2076139.59)</f>
        <v>2076139.59</v>
      </c>
      <c r="G99" s="163" t="str">
        <f>IFERROR(__xludf.DUMMYFUNCTION("""COMPUTED_VALUE"""),"")</f>
        <v/>
      </c>
      <c r="H99" s="163" t="str">
        <f>IFERROR(__xludf.DUMMYFUNCTION("""COMPUTED_VALUE"""),"")</f>
        <v/>
      </c>
      <c r="I99" s="163" t="str">
        <f>IFERROR(__xludf.DUMMYFUNCTION("""COMPUTED_VALUE"""),"")</f>
        <v/>
      </c>
      <c r="J99" t="str">
        <f>IFERROR(__xludf.DUMMYFUNCTION("""COMPUTED_VALUE"""),"")</f>
        <v/>
      </c>
      <c r="K99" t="str">
        <f>IFERROR(__xludf.DUMMYFUNCTION("""COMPUTED_VALUE"""),"")</f>
        <v/>
      </c>
    </row>
    <row r="100" hidden="1">
      <c r="A100" t="str">
        <f>IFERROR(__xludf.DUMMYFUNCTION("""COMPUTED_VALUE"""),"Převod výsledku hospodaření za předchozí rok")</f>
        <v>Převod výsledku hospodaření za předchozí rok</v>
      </c>
      <c r="B100" t="str">
        <f>IFERROR(__xludf.DUMMYFUNCTION("""COMPUTED_VALUE"""),"Převod výsledku hospodaření")</f>
        <v>Převod výsledku hospodaření</v>
      </c>
      <c r="C100" t="str">
        <f>IFERROR(__xludf.DUMMYFUNCTION("""COMPUTED_VALUE"""),"veřejný")</f>
        <v>veřejný</v>
      </c>
      <c r="D100" t="str">
        <f>IFERROR(__xludf.DUMMYFUNCTION("""COMPUTED_VALUE"""),"Středočeský kraj")</f>
        <v>Středočeský kraj</v>
      </c>
      <c r="E100" s="163">
        <f>IFERROR(__xludf.DUMMYFUNCTION("""COMPUTED_VALUE"""),332581.58)</f>
        <v>332581.58</v>
      </c>
      <c r="F100" s="167">
        <f>IFERROR(__xludf.DUMMYFUNCTION("""COMPUTED_VALUE"""),1174343.17)</f>
        <v>1174343.17</v>
      </c>
      <c r="G100" s="163" t="str">
        <f>IFERROR(__xludf.DUMMYFUNCTION("""COMPUTED_VALUE"""),"")</f>
        <v/>
      </c>
      <c r="H100" s="163" t="str">
        <f>IFERROR(__xludf.DUMMYFUNCTION("""COMPUTED_VALUE"""),"")</f>
        <v/>
      </c>
      <c r="I100" s="163" t="str">
        <f>IFERROR(__xludf.DUMMYFUNCTION("""COMPUTED_VALUE"""),"")</f>
        <v/>
      </c>
      <c r="J100" t="str">
        <f>IFERROR(__xludf.DUMMYFUNCTION("""COMPUTED_VALUE"""),"")</f>
        <v/>
      </c>
      <c r="K100" t="str">
        <f>IFERROR(__xludf.DUMMYFUNCTION("""COMPUTED_VALUE"""),"")</f>
        <v/>
      </c>
    </row>
    <row r="101" hidden="1">
      <c r="A101" t="str">
        <f>IFERROR(__xludf.DUMMYFUNCTION("""COMPUTED_VALUE"""),"Převod výsledku hospodaření za předchozí rok")</f>
        <v>Převod výsledku hospodaření za předchozí rok</v>
      </c>
      <c r="B101" t="str">
        <f>IFERROR(__xludf.DUMMYFUNCTION("""COMPUTED_VALUE"""),"Převod výsledku hospodaření")</f>
        <v>Převod výsledku hospodaření</v>
      </c>
      <c r="C101" t="str">
        <f>IFERROR(__xludf.DUMMYFUNCTION("""COMPUTED_VALUE"""),"veřejný")</f>
        <v>veřejný</v>
      </c>
      <c r="D101" t="str">
        <f>IFERROR(__xludf.DUMMYFUNCTION("""COMPUTED_VALUE"""),"Jihočeský kraj")</f>
        <v>Jihočeský kraj</v>
      </c>
      <c r="E101" s="163">
        <f>IFERROR(__xludf.DUMMYFUNCTION("""COMPUTED_VALUE"""),152537.49)</f>
        <v>152537.49</v>
      </c>
      <c r="F101" s="167">
        <f>IFERROR(__xludf.DUMMYFUNCTION("""COMPUTED_VALUE"""),354932.21)</f>
        <v>354932.21</v>
      </c>
      <c r="G101" s="163" t="str">
        <f>IFERROR(__xludf.DUMMYFUNCTION("""COMPUTED_VALUE"""),"")</f>
        <v/>
      </c>
      <c r="H101" s="163" t="str">
        <f>IFERROR(__xludf.DUMMYFUNCTION("""COMPUTED_VALUE"""),"")</f>
        <v/>
      </c>
      <c r="I101" s="163" t="str">
        <f>IFERROR(__xludf.DUMMYFUNCTION("""COMPUTED_VALUE"""),"")</f>
        <v/>
      </c>
      <c r="J101" t="str">
        <f>IFERROR(__xludf.DUMMYFUNCTION("""COMPUTED_VALUE"""),"")</f>
        <v/>
      </c>
      <c r="K101" t="str">
        <f>IFERROR(__xludf.DUMMYFUNCTION("""COMPUTED_VALUE"""),"")</f>
        <v/>
      </c>
    </row>
    <row r="102" hidden="1">
      <c r="A102" t="str">
        <f>IFERROR(__xludf.DUMMYFUNCTION("""COMPUTED_VALUE"""),"Převod výsledku hospodaření za předchozí rok")</f>
        <v>Převod výsledku hospodaření za předchozí rok</v>
      </c>
      <c r="B102" t="str">
        <f>IFERROR(__xludf.DUMMYFUNCTION("""COMPUTED_VALUE"""),"Převod výsledku hospodaření")</f>
        <v>Převod výsledku hospodaření</v>
      </c>
      <c r="C102" t="str">
        <f>IFERROR(__xludf.DUMMYFUNCTION("""COMPUTED_VALUE"""),"veřejný")</f>
        <v>veřejný</v>
      </c>
      <c r="D102" t="str">
        <f>IFERROR(__xludf.DUMMYFUNCTION("""COMPUTED_VALUE"""),"Plzeňský kraj")</f>
        <v>Plzeňský kraj</v>
      </c>
      <c r="E102" s="163">
        <f>IFERROR(__xludf.DUMMYFUNCTION("""COMPUTED_VALUE"""),181800.51)</f>
        <v>181800.51</v>
      </c>
      <c r="F102" s="167">
        <f>IFERROR(__xludf.DUMMYFUNCTION("""COMPUTED_VALUE"""),467994.95)</f>
        <v>467994.95</v>
      </c>
      <c r="G102" s="163" t="str">
        <f>IFERROR(__xludf.DUMMYFUNCTION("""COMPUTED_VALUE"""),"")</f>
        <v/>
      </c>
      <c r="H102" s="163" t="str">
        <f>IFERROR(__xludf.DUMMYFUNCTION("""COMPUTED_VALUE"""),"")</f>
        <v/>
      </c>
      <c r="I102" s="163" t="str">
        <f>IFERROR(__xludf.DUMMYFUNCTION("""COMPUTED_VALUE"""),"")</f>
        <v/>
      </c>
      <c r="J102" t="str">
        <f>IFERROR(__xludf.DUMMYFUNCTION("""COMPUTED_VALUE"""),"")</f>
        <v/>
      </c>
      <c r="K102" t="str">
        <f>IFERROR(__xludf.DUMMYFUNCTION("""COMPUTED_VALUE"""),"")</f>
        <v/>
      </c>
    </row>
    <row r="103">
      <c r="A103" t="str">
        <f>IFERROR(__xludf.DUMMYFUNCTION("""COMPUTED_VALUE"""),"Převod výsledku hospodaření za předchozí rok")</f>
        <v>Převod výsledku hospodaření za předchozí rok</v>
      </c>
      <c r="B103" t="str">
        <f>IFERROR(__xludf.DUMMYFUNCTION("""COMPUTED_VALUE"""),"Převod výsledku hospodaření")</f>
        <v>Převod výsledku hospodaření</v>
      </c>
      <c r="C103" t="str">
        <f>IFERROR(__xludf.DUMMYFUNCTION("""COMPUTED_VALUE"""),"veřejný")</f>
        <v>veřejný</v>
      </c>
      <c r="D103" t="str">
        <f>IFERROR(__xludf.DUMMYFUNCTION("""COMPUTED_VALUE"""),"Karlovarský kraj")</f>
        <v>Karlovarský kraj</v>
      </c>
      <c r="E103" s="163">
        <f>IFERROR(__xludf.DUMMYFUNCTION("""COMPUTED_VALUE"""),194436.83)</f>
        <v>194436.83</v>
      </c>
      <c r="F103" s="167">
        <f>IFERROR(__xludf.DUMMYFUNCTION("""COMPUTED_VALUE"""),556625.05)</f>
        <v>556625.05</v>
      </c>
      <c r="G103" s="163" t="str">
        <f>IFERROR(__xludf.DUMMYFUNCTION("""COMPUTED_VALUE"""),"")</f>
        <v/>
      </c>
      <c r="H103" s="163" t="str">
        <f>IFERROR(__xludf.DUMMYFUNCTION("""COMPUTED_VALUE"""),"")</f>
        <v/>
      </c>
      <c r="I103" s="163" t="str">
        <f>IFERROR(__xludf.DUMMYFUNCTION("""COMPUTED_VALUE"""),"")</f>
        <v/>
      </c>
      <c r="J103" t="str">
        <f>IFERROR(__xludf.DUMMYFUNCTION("""COMPUTED_VALUE"""),"")</f>
        <v/>
      </c>
      <c r="K103" t="str">
        <f>IFERROR(__xludf.DUMMYFUNCTION("""COMPUTED_VALUE"""),"")</f>
        <v/>
      </c>
    </row>
    <row r="104">
      <c r="A104" t="str">
        <f>IFERROR(__xludf.DUMMYFUNCTION("""COMPUTED_VALUE"""),"Převod výsledku hospodaření za předchozí rok")</f>
        <v>Převod výsledku hospodaření za předchozí rok</v>
      </c>
      <c r="B104" t="str">
        <f>IFERROR(__xludf.DUMMYFUNCTION("""COMPUTED_VALUE"""),"Převod výsledku hospodaření")</f>
        <v>Převod výsledku hospodaření</v>
      </c>
      <c r="C104" t="str">
        <f>IFERROR(__xludf.DUMMYFUNCTION("""COMPUTED_VALUE"""),"veřejný")</f>
        <v>veřejný</v>
      </c>
      <c r="D104" t="str">
        <f>IFERROR(__xludf.DUMMYFUNCTION("""COMPUTED_VALUE"""),"Ústecký kraj")</f>
        <v>Ústecký kraj</v>
      </c>
      <c r="E104" s="163">
        <f>IFERROR(__xludf.DUMMYFUNCTION("""COMPUTED_VALUE"""),41366.94)</f>
        <v>41366.94</v>
      </c>
      <c r="F104" s="167">
        <f>IFERROR(__xludf.DUMMYFUNCTION("""COMPUTED_VALUE"""),377618.9)</f>
        <v>377618.9</v>
      </c>
      <c r="G104" s="163" t="str">
        <f>IFERROR(__xludf.DUMMYFUNCTION("""COMPUTED_VALUE"""),"")</f>
        <v/>
      </c>
      <c r="H104" s="163" t="str">
        <f>IFERROR(__xludf.DUMMYFUNCTION("""COMPUTED_VALUE"""),"")</f>
        <v/>
      </c>
      <c r="I104" s="163" t="str">
        <f>IFERROR(__xludf.DUMMYFUNCTION("""COMPUTED_VALUE"""),"")</f>
        <v/>
      </c>
      <c r="J104" t="str">
        <f>IFERROR(__xludf.DUMMYFUNCTION("""COMPUTED_VALUE"""),"")</f>
        <v/>
      </c>
      <c r="K104" t="str">
        <f>IFERROR(__xludf.DUMMYFUNCTION("""COMPUTED_VALUE"""),"")</f>
        <v/>
      </c>
    </row>
    <row r="105">
      <c r="A105" t="str">
        <f>IFERROR(__xludf.DUMMYFUNCTION("""COMPUTED_VALUE"""),"Převod výsledku hospodaření za předchozí rok")</f>
        <v>Převod výsledku hospodaření za předchozí rok</v>
      </c>
      <c r="B105" t="str">
        <f>IFERROR(__xludf.DUMMYFUNCTION("""COMPUTED_VALUE"""),"Převod výsledku hospodaření")</f>
        <v>Převod výsledku hospodaření</v>
      </c>
      <c r="C105" t="str">
        <f>IFERROR(__xludf.DUMMYFUNCTION("""COMPUTED_VALUE"""),"veřejný")</f>
        <v>veřejný</v>
      </c>
      <c r="D105" t="str">
        <f>IFERROR(__xludf.DUMMYFUNCTION("""COMPUTED_VALUE"""),"Liberecký kraj")</f>
        <v>Liberecký kraj</v>
      </c>
      <c r="E105" s="163">
        <f>IFERROR(__xludf.DUMMYFUNCTION("""COMPUTED_VALUE"""),212775.94)</f>
        <v>212775.94</v>
      </c>
      <c r="F105" s="167">
        <f>IFERROR(__xludf.DUMMYFUNCTION("""COMPUTED_VALUE"""),524330.3)</f>
        <v>524330.3</v>
      </c>
      <c r="G105" s="163" t="str">
        <f>IFERROR(__xludf.DUMMYFUNCTION("""COMPUTED_VALUE"""),"")</f>
        <v/>
      </c>
      <c r="H105" s="163" t="str">
        <f>IFERROR(__xludf.DUMMYFUNCTION("""COMPUTED_VALUE"""),"")</f>
        <v/>
      </c>
      <c r="I105" s="163" t="str">
        <f>IFERROR(__xludf.DUMMYFUNCTION("""COMPUTED_VALUE"""),"")</f>
        <v/>
      </c>
      <c r="J105" t="str">
        <f>IFERROR(__xludf.DUMMYFUNCTION("""COMPUTED_VALUE"""),"")</f>
        <v/>
      </c>
      <c r="K105" t="str">
        <f>IFERROR(__xludf.DUMMYFUNCTION("""COMPUTED_VALUE"""),"")</f>
        <v/>
      </c>
    </row>
    <row r="106">
      <c r="A106" t="str">
        <f>IFERROR(__xludf.DUMMYFUNCTION("""COMPUTED_VALUE"""),"Převod výsledku hospodaření za předchozí rok")</f>
        <v>Převod výsledku hospodaření za předchozí rok</v>
      </c>
      <c r="B106" t="str">
        <f>IFERROR(__xludf.DUMMYFUNCTION("""COMPUTED_VALUE"""),"Převod výsledku hospodaření")</f>
        <v>Převod výsledku hospodaření</v>
      </c>
      <c r="C106" t="str">
        <f>IFERROR(__xludf.DUMMYFUNCTION("""COMPUTED_VALUE"""),"veřejný")</f>
        <v>veřejný</v>
      </c>
      <c r="D106" t="str">
        <f>IFERROR(__xludf.DUMMYFUNCTION("""COMPUTED_VALUE"""),"Královéhradecký kraj")</f>
        <v>Královéhradecký kraj</v>
      </c>
      <c r="E106" s="163">
        <f>IFERROR(__xludf.DUMMYFUNCTION("""COMPUTED_VALUE"""),130153.4)</f>
        <v>130153.4</v>
      </c>
      <c r="F106" s="167">
        <f>IFERROR(__xludf.DUMMYFUNCTION("""COMPUTED_VALUE"""),314707.7)</f>
        <v>314707.7</v>
      </c>
      <c r="G106" s="163" t="str">
        <f>IFERROR(__xludf.DUMMYFUNCTION("""COMPUTED_VALUE"""),"")</f>
        <v/>
      </c>
      <c r="H106" s="163" t="str">
        <f>IFERROR(__xludf.DUMMYFUNCTION("""COMPUTED_VALUE"""),"")</f>
        <v/>
      </c>
      <c r="I106" s="163" t="str">
        <f>IFERROR(__xludf.DUMMYFUNCTION("""COMPUTED_VALUE"""),"")</f>
        <v/>
      </c>
      <c r="J106" t="str">
        <f>IFERROR(__xludf.DUMMYFUNCTION("""COMPUTED_VALUE"""),"")</f>
        <v/>
      </c>
      <c r="K106" t="str">
        <f>IFERROR(__xludf.DUMMYFUNCTION("""COMPUTED_VALUE"""),"")</f>
        <v/>
      </c>
    </row>
    <row r="107">
      <c r="A107" t="str">
        <f>IFERROR(__xludf.DUMMYFUNCTION("""COMPUTED_VALUE"""),"Převod výsledku hospodaření za předchozí rok")</f>
        <v>Převod výsledku hospodaření za předchozí rok</v>
      </c>
      <c r="B107" t="str">
        <f>IFERROR(__xludf.DUMMYFUNCTION("""COMPUTED_VALUE"""),"Převod výsledku hospodaření")</f>
        <v>Převod výsledku hospodaření</v>
      </c>
      <c r="C107" t="str">
        <f>IFERROR(__xludf.DUMMYFUNCTION("""COMPUTED_VALUE"""),"veřejný")</f>
        <v>veřejný</v>
      </c>
      <c r="D107" t="str">
        <f>IFERROR(__xludf.DUMMYFUNCTION("""COMPUTED_VALUE"""),"Pardubický kraj")</f>
        <v>Pardubický kraj</v>
      </c>
      <c r="E107" s="163">
        <f>IFERROR(__xludf.DUMMYFUNCTION("""COMPUTED_VALUE"""),65984.67)</f>
        <v>65984.67</v>
      </c>
      <c r="F107" s="167">
        <f>IFERROR(__xludf.DUMMYFUNCTION("""COMPUTED_VALUE"""),409425.17)</f>
        <v>409425.17</v>
      </c>
      <c r="G107" s="163" t="str">
        <f>IFERROR(__xludf.DUMMYFUNCTION("""COMPUTED_VALUE"""),"")</f>
        <v/>
      </c>
      <c r="H107" s="163" t="str">
        <f>IFERROR(__xludf.DUMMYFUNCTION("""COMPUTED_VALUE"""),"")</f>
        <v/>
      </c>
      <c r="I107" s="163" t="str">
        <f>IFERROR(__xludf.DUMMYFUNCTION("""COMPUTED_VALUE"""),"")</f>
        <v/>
      </c>
      <c r="J107" t="str">
        <f>IFERROR(__xludf.DUMMYFUNCTION("""COMPUTED_VALUE"""),"")</f>
        <v/>
      </c>
      <c r="K107" t="str">
        <f>IFERROR(__xludf.DUMMYFUNCTION("""COMPUTED_VALUE"""),"")</f>
        <v/>
      </c>
    </row>
    <row r="108">
      <c r="A108" t="str">
        <f>IFERROR(__xludf.DUMMYFUNCTION("""COMPUTED_VALUE"""),"Převod výsledku hospodaření za předchozí rok")</f>
        <v>Převod výsledku hospodaření za předchozí rok</v>
      </c>
      <c r="B108" t="str">
        <f>IFERROR(__xludf.DUMMYFUNCTION("""COMPUTED_VALUE"""),"Převod výsledku hospodaření")</f>
        <v>Převod výsledku hospodaření</v>
      </c>
      <c r="C108" t="str">
        <f>IFERROR(__xludf.DUMMYFUNCTION("""COMPUTED_VALUE"""),"veřejný")</f>
        <v>veřejný</v>
      </c>
      <c r="D108" t="str">
        <f>IFERROR(__xludf.DUMMYFUNCTION("""COMPUTED_VALUE"""),"Kraj Vysočina")</f>
        <v>Kraj Vysočina</v>
      </c>
      <c r="E108" s="163">
        <f>IFERROR(__xludf.DUMMYFUNCTION("""COMPUTED_VALUE"""),208361.67)</f>
        <v>208361.67</v>
      </c>
      <c r="F108" s="167">
        <f>IFERROR(__xludf.DUMMYFUNCTION("""COMPUTED_VALUE"""),399104.57)</f>
        <v>399104.57</v>
      </c>
      <c r="G108" s="163" t="str">
        <f>IFERROR(__xludf.DUMMYFUNCTION("""COMPUTED_VALUE"""),"")</f>
        <v/>
      </c>
      <c r="H108" s="163" t="str">
        <f>IFERROR(__xludf.DUMMYFUNCTION("""COMPUTED_VALUE"""),"")</f>
        <v/>
      </c>
      <c r="I108" s="163" t="str">
        <f>IFERROR(__xludf.DUMMYFUNCTION("""COMPUTED_VALUE"""),"")</f>
        <v/>
      </c>
      <c r="J108" t="str">
        <f>IFERROR(__xludf.DUMMYFUNCTION("""COMPUTED_VALUE"""),"")</f>
        <v/>
      </c>
      <c r="K108" t="str">
        <f>IFERROR(__xludf.DUMMYFUNCTION("""COMPUTED_VALUE"""),"")</f>
        <v/>
      </c>
    </row>
    <row r="109">
      <c r="A109" t="str">
        <f>IFERROR(__xludf.DUMMYFUNCTION("""COMPUTED_VALUE"""),"Převod výsledku hospodaření za předchozí rok")</f>
        <v>Převod výsledku hospodaření za předchozí rok</v>
      </c>
      <c r="B109" t="str">
        <f>IFERROR(__xludf.DUMMYFUNCTION("""COMPUTED_VALUE"""),"Převod výsledku hospodaření")</f>
        <v>Převod výsledku hospodaření</v>
      </c>
      <c r="C109" t="str">
        <f>IFERROR(__xludf.DUMMYFUNCTION("""COMPUTED_VALUE"""),"veřejný")</f>
        <v>veřejný</v>
      </c>
      <c r="D109" t="str">
        <f>IFERROR(__xludf.DUMMYFUNCTION("""COMPUTED_VALUE"""),"Jihomoravský kraj")</f>
        <v>Jihomoravský kraj</v>
      </c>
      <c r="E109" s="163">
        <f>IFERROR(__xludf.DUMMYFUNCTION("""COMPUTED_VALUE"""),4642.12)</f>
        <v>4642.12</v>
      </c>
      <c r="F109" s="167">
        <f>IFERROR(__xludf.DUMMYFUNCTION("""COMPUTED_VALUE"""),844710.81)</f>
        <v>844710.81</v>
      </c>
      <c r="G109" s="163" t="str">
        <f>IFERROR(__xludf.DUMMYFUNCTION("""COMPUTED_VALUE"""),"")</f>
        <v/>
      </c>
      <c r="H109" s="163" t="str">
        <f>IFERROR(__xludf.DUMMYFUNCTION("""COMPUTED_VALUE"""),"")</f>
        <v/>
      </c>
      <c r="I109" s="163" t="str">
        <f>IFERROR(__xludf.DUMMYFUNCTION("""COMPUTED_VALUE"""),"")</f>
        <v/>
      </c>
      <c r="J109" t="str">
        <f>IFERROR(__xludf.DUMMYFUNCTION("""COMPUTED_VALUE"""),"")</f>
        <v/>
      </c>
      <c r="K109" t="str">
        <f>IFERROR(__xludf.DUMMYFUNCTION("""COMPUTED_VALUE"""),"")</f>
        <v/>
      </c>
    </row>
    <row r="110">
      <c r="A110" t="str">
        <f>IFERROR(__xludf.DUMMYFUNCTION("""COMPUTED_VALUE"""),"Převod výsledku hospodaření za předchozí rok")</f>
        <v>Převod výsledku hospodaření za předchozí rok</v>
      </c>
      <c r="B110" t="str">
        <f>IFERROR(__xludf.DUMMYFUNCTION("""COMPUTED_VALUE"""),"Převod výsledku hospodaření")</f>
        <v>Převod výsledku hospodaření</v>
      </c>
      <c r="C110" t="str">
        <f>IFERROR(__xludf.DUMMYFUNCTION("""COMPUTED_VALUE"""),"veřejný")</f>
        <v>veřejný</v>
      </c>
      <c r="D110" t="str">
        <f>IFERROR(__xludf.DUMMYFUNCTION("""COMPUTED_VALUE"""),"Olomoucký kraj")</f>
        <v>Olomoucký kraj</v>
      </c>
      <c r="E110" s="163">
        <f>IFERROR(__xludf.DUMMYFUNCTION("""COMPUTED_VALUE"""),58140.03)</f>
        <v>58140.03</v>
      </c>
      <c r="F110" s="167">
        <f>IFERROR(__xludf.DUMMYFUNCTION("""COMPUTED_VALUE"""),834878.98)</f>
        <v>834878.98</v>
      </c>
      <c r="G110" s="163" t="str">
        <f>IFERROR(__xludf.DUMMYFUNCTION("""COMPUTED_VALUE"""),"")</f>
        <v/>
      </c>
      <c r="H110" s="163" t="str">
        <f>IFERROR(__xludf.DUMMYFUNCTION("""COMPUTED_VALUE"""),"")</f>
        <v/>
      </c>
      <c r="I110" s="163" t="str">
        <f>IFERROR(__xludf.DUMMYFUNCTION("""COMPUTED_VALUE"""),"")</f>
        <v/>
      </c>
      <c r="J110" t="str">
        <f>IFERROR(__xludf.DUMMYFUNCTION("""COMPUTED_VALUE"""),"")</f>
        <v/>
      </c>
      <c r="K110" t="str">
        <f>IFERROR(__xludf.DUMMYFUNCTION("""COMPUTED_VALUE"""),"")</f>
        <v/>
      </c>
    </row>
    <row r="111">
      <c r="A111" t="str">
        <f>IFERROR(__xludf.DUMMYFUNCTION("""COMPUTED_VALUE"""),"Převod výsledku hospodaření za předchozí rok")</f>
        <v>Převod výsledku hospodaření za předchozí rok</v>
      </c>
      <c r="B111" t="str">
        <f>IFERROR(__xludf.DUMMYFUNCTION("""COMPUTED_VALUE"""),"Převod výsledku hospodaření")</f>
        <v>Převod výsledku hospodaření</v>
      </c>
      <c r="C111" t="str">
        <f>IFERROR(__xludf.DUMMYFUNCTION("""COMPUTED_VALUE"""),"veřejný")</f>
        <v>veřejný</v>
      </c>
      <c r="D111" t="str">
        <f>IFERROR(__xludf.DUMMYFUNCTION("""COMPUTED_VALUE"""),"Zlínský kraj")</f>
        <v>Zlínský kraj</v>
      </c>
      <c r="E111" s="163">
        <f>IFERROR(__xludf.DUMMYFUNCTION("""COMPUTED_VALUE"""),48053.74)</f>
        <v>48053.74</v>
      </c>
      <c r="F111" s="167">
        <f>IFERROR(__xludf.DUMMYFUNCTION("""COMPUTED_VALUE"""),339287.29)</f>
        <v>339287.29</v>
      </c>
      <c r="G111" s="163" t="str">
        <f>IFERROR(__xludf.DUMMYFUNCTION("""COMPUTED_VALUE"""),"")</f>
        <v/>
      </c>
      <c r="H111" s="163" t="str">
        <f>IFERROR(__xludf.DUMMYFUNCTION("""COMPUTED_VALUE"""),"")</f>
        <v/>
      </c>
      <c r="I111" s="163" t="str">
        <f>IFERROR(__xludf.DUMMYFUNCTION("""COMPUTED_VALUE"""),"")</f>
        <v/>
      </c>
      <c r="J111" t="str">
        <f>IFERROR(__xludf.DUMMYFUNCTION("""COMPUTED_VALUE"""),"")</f>
        <v/>
      </c>
      <c r="K111" t="str">
        <f>IFERROR(__xludf.DUMMYFUNCTION("""COMPUTED_VALUE"""),"")</f>
        <v/>
      </c>
    </row>
    <row r="112">
      <c r="A112" t="str">
        <f>IFERROR(__xludf.DUMMYFUNCTION("""COMPUTED_VALUE"""),"Převod výsledku hospodaření za předchozí rok")</f>
        <v>Převod výsledku hospodaření za předchozí rok</v>
      </c>
      <c r="B112" t="str">
        <f>IFERROR(__xludf.DUMMYFUNCTION("""COMPUTED_VALUE"""),"Převod výsledku hospodaření")</f>
        <v>Převod výsledku hospodaření</v>
      </c>
      <c r="C112" t="str">
        <f>IFERROR(__xludf.DUMMYFUNCTION("""COMPUTED_VALUE"""),"veřejný")</f>
        <v>veřejný</v>
      </c>
      <c r="D112" t="str">
        <f>IFERROR(__xludf.DUMMYFUNCTION("""COMPUTED_VALUE"""),"Moravskoslezský kraj")</f>
        <v>Moravskoslezský kraj</v>
      </c>
      <c r="E112" s="163">
        <f>IFERROR(__xludf.DUMMYFUNCTION("""COMPUTED_VALUE"""),216349.13)</f>
        <v>216349.13</v>
      </c>
      <c r="F112" s="167">
        <f>IFERROR(__xludf.DUMMYFUNCTION("""COMPUTED_VALUE"""),745735.53)</f>
        <v>745735.53</v>
      </c>
      <c r="G112" s="163" t="str">
        <f>IFERROR(__xludf.DUMMYFUNCTION("""COMPUTED_VALUE"""),"")</f>
        <v/>
      </c>
      <c r="H112" s="163" t="str">
        <f>IFERROR(__xludf.DUMMYFUNCTION("""COMPUTED_VALUE"""),"")</f>
        <v/>
      </c>
      <c r="I112" s="163" t="str">
        <f>IFERROR(__xludf.DUMMYFUNCTION("""COMPUTED_VALUE"""),"")</f>
        <v/>
      </c>
      <c r="J112" t="str">
        <f>IFERROR(__xludf.DUMMYFUNCTION("""COMPUTED_VALUE"""),"")</f>
        <v/>
      </c>
      <c r="K112" t="str">
        <f>IFERROR(__xludf.DUMMYFUNCTION("""COMPUTED_VALUE"""),"")</f>
        <v/>
      </c>
    </row>
    <row r="113">
      <c r="A113" t="str">
        <f>IFERROR(__xludf.DUMMYFUNCTION("""COMPUTED_VALUE"""),"Dary")</f>
        <v>Dary</v>
      </c>
      <c r="B113" t="str">
        <f>IFERROR(__xludf.DUMMYFUNCTION("""COMPUTED_VALUE"""),"Dary")</f>
        <v>Dary</v>
      </c>
      <c r="C113" t="str">
        <f>IFERROR(__xludf.DUMMYFUNCTION("""COMPUTED_VALUE"""),"ostatní")</f>
        <v>ostatní</v>
      </c>
      <c r="D113" t="str">
        <f>IFERROR(__xludf.DUMMYFUNCTION("""COMPUTED_VALUE"""),"Hlavní město Praha")</f>
        <v>Hlavní město Praha</v>
      </c>
      <c r="E113" s="163">
        <f>IFERROR(__xludf.DUMMYFUNCTION("""COMPUTED_VALUE"""),129868.0)</f>
        <v>129868</v>
      </c>
      <c r="F113" s="163">
        <f>IFERROR(__xludf.DUMMYFUNCTION("""COMPUTED_VALUE"""),156000.0)</f>
        <v>156000</v>
      </c>
      <c r="G113" s="163">
        <f>IFERROR(__xludf.DUMMYFUNCTION("""COMPUTED_VALUE"""),164000.0)</f>
        <v>164000</v>
      </c>
      <c r="H113" s="163">
        <f>IFERROR(__xludf.DUMMYFUNCTION("""COMPUTED_VALUE"""),173000.0)</f>
        <v>173000</v>
      </c>
      <c r="I113" s="163">
        <f>IFERROR(__xludf.DUMMYFUNCTION("""COMPUTED_VALUE"""),182000.0)</f>
        <v>182000</v>
      </c>
      <c r="J113" s="163">
        <f>IFERROR(__xludf.DUMMYFUNCTION("""COMPUTED_VALUE"""),192000.0)</f>
        <v>192000</v>
      </c>
      <c r="K113" t="str">
        <f>IFERROR(__xludf.DUMMYFUNCTION("""COMPUTED_VALUE"""),"")</f>
        <v/>
      </c>
    </row>
    <row r="114">
      <c r="A114" t="str">
        <f>IFERROR(__xludf.DUMMYFUNCTION("""COMPUTED_VALUE"""),"Dary")</f>
        <v>Dary</v>
      </c>
      <c r="B114" t="str">
        <f>IFERROR(__xludf.DUMMYFUNCTION("""COMPUTED_VALUE"""),"Dary")</f>
        <v>Dary</v>
      </c>
      <c r="C114" t="str">
        <f>IFERROR(__xludf.DUMMYFUNCTION("""COMPUTED_VALUE"""),"ostatní")</f>
        <v>ostatní</v>
      </c>
      <c r="D114" t="str">
        <f>IFERROR(__xludf.DUMMYFUNCTION("""COMPUTED_VALUE"""),"Středočeský kraj")</f>
        <v>Středočeský kraj</v>
      </c>
      <c r="E114" s="163">
        <f>IFERROR(__xludf.DUMMYFUNCTION("""COMPUTED_VALUE"""),15390.0)</f>
        <v>15390</v>
      </c>
      <c r="F114" s="163">
        <f>IFERROR(__xludf.DUMMYFUNCTION("""COMPUTED_VALUE"""),19000.0)</f>
        <v>19000</v>
      </c>
      <c r="G114" s="163">
        <f>IFERROR(__xludf.DUMMYFUNCTION("""COMPUTED_VALUE"""),20000.0)</f>
        <v>20000</v>
      </c>
      <c r="H114" s="163">
        <f>IFERROR(__xludf.DUMMYFUNCTION("""COMPUTED_VALUE"""),21000.0)</f>
        <v>21000</v>
      </c>
      <c r="I114" s="163">
        <f>IFERROR(__xludf.DUMMYFUNCTION("""COMPUTED_VALUE"""),23000.0)</f>
        <v>23000</v>
      </c>
      <c r="J114" s="163">
        <f>IFERROR(__xludf.DUMMYFUNCTION("""COMPUTED_VALUE"""),25000.0)</f>
        <v>25000</v>
      </c>
      <c r="K114" t="str">
        <f>IFERROR(__xludf.DUMMYFUNCTION("""COMPUTED_VALUE"""),"")</f>
        <v/>
      </c>
    </row>
    <row r="115">
      <c r="A115" t="str">
        <f>IFERROR(__xludf.DUMMYFUNCTION("""COMPUTED_VALUE"""),"Dary")</f>
        <v>Dary</v>
      </c>
      <c r="B115" t="str">
        <f>IFERROR(__xludf.DUMMYFUNCTION("""COMPUTED_VALUE"""),"Dary")</f>
        <v>Dary</v>
      </c>
      <c r="C115" t="str">
        <f>IFERROR(__xludf.DUMMYFUNCTION("""COMPUTED_VALUE"""),"ostatní")</f>
        <v>ostatní</v>
      </c>
      <c r="D115" t="str">
        <f>IFERROR(__xludf.DUMMYFUNCTION("""COMPUTED_VALUE"""),"Jihočeský kraj")</f>
        <v>Jihočeský kraj</v>
      </c>
      <c r="E115" s="163">
        <f>IFERROR(__xludf.DUMMYFUNCTION("""COMPUTED_VALUE"""),23000.0)</f>
        <v>23000</v>
      </c>
      <c r="F115" s="163">
        <f>IFERROR(__xludf.DUMMYFUNCTION("""COMPUTED_VALUE"""),28000.0)</f>
        <v>28000</v>
      </c>
      <c r="G115" s="163">
        <f>IFERROR(__xludf.DUMMYFUNCTION("""COMPUTED_VALUE"""),30000.0)</f>
        <v>30000</v>
      </c>
      <c r="H115" s="163">
        <f>IFERROR(__xludf.DUMMYFUNCTION("""COMPUTED_VALUE"""),32000.0)</f>
        <v>32000</v>
      </c>
      <c r="I115" s="163">
        <f>IFERROR(__xludf.DUMMYFUNCTION("""COMPUTED_VALUE"""),34000.0)</f>
        <v>34000</v>
      </c>
      <c r="J115" s="163">
        <f>IFERROR(__xludf.DUMMYFUNCTION("""COMPUTED_VALUE"""),36000.0)</f>
        <v>36000</v>
      </c>
      <c r="K115" t="str">
        <f>IFERROR(__xludf.DUMMYFUNCTION("""COMPUTED_VALUE"""),"")</f>
        <v/>
      </c>
    </row>
    <row r="116">
      <c r="A116" t="str">
        <f>IFERROR(__xludf.DUMMYFUNCTION("""COMPUTED_VALUE"""),"Dary")</f>
        <v>Dary</v>
      </c>
      <c r="B116" t="str">
        <f>IFERROR(__xludf.DUMMYFUNCTION("""COMPUTED_VALUE"""),"Dary")</f>
        <v>Dary</v>
      </c>
      <c r="C116" t="str">
        <f>IFERROR(__xludf.DUMMYFUNCTION("""COMPUTED_VALUE"""),"ostatní")</f>
        <v>ostatní</v>
      </c>
      <c r="D116" t="str">
        <f>IFERROR(__xludf.DUMMYFUNCTION("""COMPUTED_VALUE"""),"Plzeňský kraj")</f>
        <v>Plzeňský kraj</v>
      </c>
      <c r="E116" s="163">
        <f>IFERROR(__xludf.DUMMYFUNCTION("""COMPUTED_VALUE"""),377.0)</f>
        <v>377</v>
      </c>
      <c r="F116" s="163">
        <f>IFERROR(__xludf.DUMMYFUNCTION("""COMPUTED_VALUE"""),1000.0)</f>
        <v>1000</v>
      </c>
      <c r="G116" s="163">
        <f>IFERROR(__xludf.DUMMYFUNCTION("""COMPUTED_VALUE"""),2000.0)</f>
        <v>2000</v>
      </c>
      <c r="H116" s="163">
        <f>IFERROR(__xludf.DUMMYFUNCTION("""COMPUTED_VALUE"""),3000.0)</f>
        <v>3000</v>
      </c>
      <c r="I116" s="163">
        <f>IFERROR(__xludf.DUMMYFUNCTION("""COMPUTED_VALUE"""),4000.0)</f>
        <v>4000</v>
      </c>
      <c r="J116" s="163">
        <f>IFERROR(__xludf.DUMMYFUNCTION("""COMPUTED_VALUE"""),5000.0)</f>
        <v>5000</v>
      </c>
      <c r="K116" t="str">
        <f>IFERROR(__xludf.DUMMYFUNCTION("""COMPUTED_VALUE"""),"")</f>
        <v/>
      </c>
    </row>
    <row r="117">
      <c r="A117" t="str">
        <f>IFERROR(__xludf.DUMMYFUNCTION("""COMPUTED_VALUE"""),"Dary")</f>
        <v>Dary</v>
      </c>
      <c r="B117" t="str">
        <f>IFERROR(__xludf.DUMMYFUNCTION("""COMPUTED_VALUE"""),"Dary")</f>
        <v>Dary</v>
      </c>
      <c r="C117" t="str">
        <f>IFERROR(__xludf.DUMMYFUNCTION("""COMPUTED_VALUE"""),"ostatní")</f>
        <v>ostatní</v>
      </c>
      <c r="D117" t="str">
        <f>IFERROR(__xludf.DUMMYFUNCTION("""COMPUTED_VALUE"""),"Karlovarský kraj")</f>
        <v>Karlovarský kraj</v>
      </c>
      <c r="E117" s="163">
        <f>IFERROR(__xludf.DUMMYFUNCTION("""COMPUTED_VALUE"""),4036.0)</f>
        <v>4036</v>
      </c>
      <c r="F117" s="163">
        <f>IFERROR(__xludf.DUMMYFUNCTION("""COMPUTED_VALUE"""),5000.0)</f>
        <v>5000</v>
      </c>
      <c r="G117" s="163">
        <f>IFERROR(__xludf.DUMMYFUNCTION("""COMPUTED_VALUE"""),6000.0)</f>
        <v>6000</v>
      </c>
      <c r="H117" s="163">
        <f>IFERROR(__xludf.DUMMYFUNCTION("""COMPUTED_VALUE"""),7000.0)</f>
        <v>7000</v>
      </c>
      <c r="I117" s="163">
        <f>IFERROR(__xludf.DUMMYFUNCTION("""COMPUTED_VALUE"""),8000.0)</f>
        <v>8000</v>
      </c>
      <c r="J117" s="163">
        <f>IFERROR(__xludf.DUMMYFUNCTION("""COMPUTED_VALUE"""),9000.0)</f>
        <v>9000</v>
      </c>
      <c r="K117" t="str">
        <f>IFERROR(__xludf.DUMMYFUNCTION("""COMPUTED_VALUE"""),"")</f>
        <v/>
      </c>
    </row>
    <row r="118">
      <c r="A118" t="str">
        <f>IFERROR(__xludf.DUMMYFUNCTION("""COMPUTED_VALUE"""),"Dary")</f>
        <v>Dary</v>
      </c>
      <c r="B118" t="str">
        <f>IFERROR(__xludf.DUMMYFUNCTION("""COMPUTED_VALUE"""),"Dary")</f>
        <v>Dary</v>
      </c>
      <c r="C118" t="str">
        <f>IFERROR(__xludf.DUMMYFUNCTION("""COMPUTED_VALUE"""),"ostatní")</f>
        <v>ostatní</v>
      </c>
      <c r="D118" t="str">
        <f>IFERROR(__xludf.DUMMYFUNCTION("""COMPUTED_VALUE"""),"Ústecký kraj")</f>
        <v>Ústecký kraj</v>
      </c>
      <c r="E118" s="163">
        <f>IFERROR(__xludf.DUMMYFUNCTION("""COMPUTED_VALUE"""),1632.23)</f>
        <v>1632.23</v>
      </c>
      <c r="F118" s="163">
        <f>IFERROR(__xludf.DUMMYFUNCTION("""COMPUTED_VALUE"""),2000.0)</f>
        <v>2000</v>
      </c>
      <c r="G118" s="163">
        <f>IFERROR(__xludf.DUMMYFUNCTION("""COMPUTED_VALUE"""),3000.0)</f>
        <v>3000</v>
      </c>
      <c r="H118" s="163">
        <f>IFERROR(__xludf.DUMMYFUNCTION("""COMPUTED_VALUE"""),4000.0)</f>
        <v>4000</v>
      </c>
      <c r="I118" s="163">
        <f>IFERROR(__xludf.DUMMYFUNCTION("""COMPUTED_VALUE"""),5000.0)</f>
        <v>5000</v>
      </c>
      <c r="J118" s="163">
        <f>IFERROR(__xludf.DUMMYFUNCTION("""COMPUTED_VALUE"""),6000.0)</f>
        <v>6000</v>
      </c>
      <c r="K118" t="str">
        <f>IFERROR(__xludf.DUMMYFUNCTION("""COMPUTED_VALUE"""),"")</f>
        <v/>
      </c>
    </row>
    <row r="119">
      <c r="A119" t="str">
        <f>IFERROR(__xludf.DUMMYFUNCTION("""COMPUTED_VALUE"""),"Dary")</f>
        <v>Dary</v>
      </c>
      <c r="B119" t="str">
        <f>IFERROR(__xludf.DUMMYFUNCTION("""COMPUTED_VALUE"""),"Dary")</f>
        <v>Dary</v>
      </c>
      <c r="C119" t="str">
        <f>IFERROR(__xludf.DUMMYFUNCTION("""COMPUTED_VALUE"""),"ostatní")</f>
        <v>ostatní</v>
      </c>
      <c r="D119" t="str">
        <f>IFERROR(__xludf.DUMMYFUNCTION("""COMPUTED_VALUE"""),"Liberecký kraj")</f>
        <v>Liberecký kraj</v>
      </c>
      <c r="E119" s="163">
        <f>IFERROR(__xludf.DUMMYFUNCTION("""COMPUTED_VALUE"""),1936.0)</f>
        <v>1936</v>
      </c>
      <c r="F119" s="163">
        <f>IFERROR(__xludf.DUMMYFUNCTION("""COMPUTED_VALUE"""),3000.0)</f>
        <v>3000</v>
      </c>
      <c r="G119" s="163">
        <f>IFERROR(__xludf.DUMMYFUNCTION("""COMPUTED_VALUE"""),4000.0)</f>
        <v>4000</v>
      </c>
      <c r="H119" s="163">
        <f>IFERROR(__xludf.DUMMYFUNCTION("""COMPUTED_VALUE"""),5000.0)</f>
        <v>5000</v>
      </c>
      <c r="I119" s="163">
        <f>IFERROR(__xludf.DUMMYFUNCTION("""COMPUTED_VALUE"""),6000.0)</f>
        <v>6000</v>
      </c>
      <c r="J119" s="163">
        <f>IFERROR(__xludf.DUMMYFUNCTION("""COMPUTED_VALUE"""),7000.0)</f>
        <v>7000</v>
      </c>
      <c r="K119" t="str">
        <f>IFERROR(__xludf.DUMMYFUNCTION("""COMPUTED_VALUE"""),"")</f>
        <v/>
      </c>
    </row>
    <row r="120">
      <c r="A120" t="str">
        <f>IFERROR(__xludf.DUMMYFUNCTION("""COMPUTED_VALUE"""),"Dary")</f>
        <v>Dary</v>
      </c>
      <c r="B120" t="str">
        <f>IFERROR(__xludf.DUMMYFUNCTION("""COMPUTED_VALUE"""),"Dary")</f>
        <v>Dary</v>
      </c>
      <c r="C120" t="str">
        <f>IFERROR(__xludf.DUMMYFUNCTION("""COMPUTED_VALUE"""),"ostatní")</f>
        <v>ostatní</v>
      </c>
      <c r="D120" t="str">
        <f>IFERROR(__xludf.DUMMYFUNCTION("""COMPUTED_VALUE"""),"Královéhradecký kraj")</f>
        <v>Královéhradecký kraj</v>
      </c>
      <c r="E120" s="163">
        <f>IFERROR(__xludf.DUMMYFUNCTION("""COMPUTED_VALUE"""),2000.0)</f>
        <v>2000</v>
      </c>
      <c r="F120" s="163">
        <f>IFERROR(__xludf.DUMMYFUNCTION("""COMPUTED_VALUE"""),3000.0)</f>
        <v>3000</v>
      </c>
      <c r="G120" s="163">
        <f>IFERROR(__xludf.DUMMYFUNCTION("""COMPUTED_VALUE"""),4000.0)</f>
        <v>4000</v>
      </c>
      <c r="H120" s="163">
        <f>IFERROR(__xludf.DUMMYFUNCTION("""COMPUTED_VALUE"""),5000.0)</f>
        <v>5000</v>
      </c>
      <c r="I120" s="163">
        <f>IFERROR(__xludf.DUMMYFUNCTION("""COMPUTED_VALUE"""),6000.0)</f>
        <v>6000</v>
      </c>
      <c r="J120" s="163">
        <f>IFERROR(__xludf.DUMMYFUNCTION("""COMPUTED_VALUE"""),7000.0)</f>
        <v>7000</v>
      </c>
      <c r="K120" t="str">
        <f>IFERROR(__xludf.DUMMYFUNCTION("""COMPUTED_VALUE"""),"")</f>
        <v/>
      </c>
    </row>
    <row r="121">
      <c r="A121" t="str">
        <f>IFERROR(__xludf.DUMMYFUNCTION("""COMPUTED_VALUE"""),"Dary")</f>
        <v>Dary</v>
      </c>
      <c r="B121" t="str">
        <f>IFERROR(__xludf.DUMMYFUNCTION("""COMPUTED_VALUE"""),"Dary")</f>
        <v>Dary</v>
      </c>
      <c r="C121" t="str">
        <f>IFERROR(__xludf.DUMMYFUNCTION("""COMPUTED_VALUE"""),"ostatní")</f>
        <v>ostatní</v>
      </c>
      <c r="D121" t="str">
        <f>IFERROR(__xludf.DUMMYFUNCTION("""COMPUTED_VALUE"""),"Pardubický kraj")</f>
        <v>Pardubický kraj</v>
      </c>
      <c r="E121" s="163">
        <f>IFERROR(__xludf.DUMMYFUNCTION("""COMPUTED_VALUE"""),5000.0)</f>
        <v>5000</v>
      </c>
      <c r="F121" s="163">
        <f>IFERROR(__xludf.DUMMYFUNCTION("""COMPUTED_VALUE"""),6000.0)</f>
        <v>6000</v>
      </c>
      <c r="G121" s="163">
        <f>IFERROR(__xludf.DUMMYFUNCTION("""COMPUTED_VALUE"""),7000.0)</f>
        <v>7000</v>
      </c>
      <c r="H121" s="163">
        <f>IFERROR(__xludf.DUMMYFUNCTION("""COMPUTED_VALUE"""),8000.0)</f>
        <v>8000</v>
      </c>
      <c r="I121" s="163">
        <f>IFERROR(__xludf.DUMMYFUNCTION("""COMPUTED_VALUE"""),9000.0)</f>
        <v>9000</v>
      </c>
      <c r="J121" s="163">
        <f>IFERROR(__xludf.DUMMYFUNCTION("""COMPUTED_VALUE"""),10000.0)</f>
        <v>10000</v>
      </c>
      <c r="K121" t="str">
        <f>IFERROR(__xludf.DUMMYFUNCTION("""COMPUTED_VALUE"""),"")</f>
        <v/>
      </c>
    </row>
    <row r="122">
      <c r="A122" t="str">
        <f>IFERROR(__xludf.DUMMYFUNCTION("""COMPUTED_VALUE"""),"Dary")</f>
        <v>Dary</v>
      </c>
      <c r="B122" t="str">
        <f>IFERROR(__xludf.DUMMYFUNCTION("""COMPUTED_VALUE"""),"Dary")</f>
        <v>Dary</v>
      </c>
      <c r="C122" t="str">
        <f>IFERROR(__xludf.DUMMYFUNCTION("""COMPUTED_VALUE"""),"ostatní")</f>
        <v>ostatní</v>
      </c>
      <c r="D122" t="str">
        <f>IFERROR(__xludf.DUMMYFUNCTION("""COMPUTED_VALUE"""),"Kraj Vysočina")</f>
        <v>Kraj Vysočina</v>
      </c>
      <c r="E122" s="163">
        <f>IFERROR(__xludf.DUMMYFUNCTION("""COMPUTED_VALUE"""),5436.0)</f>
        <v>5436</v>
      </c>
      <c r="F122" s="163">
        <f>IFERROR(__xludf.DUMMYFUNCTION("""COMPUTED_VALUE"""),7000.0)</f>
        <v>7000</v>
      </c>
      <c r="G122" s="163">
        <f>IFERROR(__xludf.DUMMYFUNCTION("""COMPUTED_VALUE"""),8000.0)</f>
        <v>8000</v>
      </c>
      <c r="H122" s="163">
        <f>IFERROR(__xludf.DUMMYFUNCTION("""COMPUTED_VALUE"""),9000.0)</f>
        <v>9000</v>
      </c>
      <c r="I122" s="163">
        <f>IFERROR(__xludf.DUMMYFUNCTION("""COMPUTED_VALUE"""),10000.0)</f>
        <v>10000</v>
      </c>
      <c r="J122" s="163">
        <f>IFERROR(__xludf.DUMMYFUNCTION("""COMPUTED_VALUE"""),11000.0)</f>
        <v>11000</v>
      </c>
      <c r="K122" t="str">
        <f>IFERROR(__xludf.DUMMYFUNCTION("""COMPUTED_VALUE"""),"")</f>
        <v/>
      </c>
    </row>
    <row r="123">
      <c r="A123" t="str">
        <f>IFERROR(__xludf.DUMMYFUNCTION("""COMPUTED_VALUE"""),"Dary")</f>
        <v>Dary</v>
      </c>
      <c r="B123" t="str">
        <f>IFERROR(__xludf.DUMMYFUNCTION("""COMPUTED_VALUE"""),"Dary")</f>
        <v>Dary</v>
      </c>
      <c r="C123" t="str">
        <f>IFERROR(__xludf.DUMMYFUNCTION("""COMPUTED_VALUE"""),"ostatní")</f>
        <v>ostatní</v>
      </c>
      <c r="D123" t="str">
        <f>IFERROR(__xludf.DUMMYFUNCTION("""COMPUTED_VALUE"""),"Jihomoravský kraj")</f>
        <v>Jihomoravský kraj</v>
      </c>
      <c r="E123" s="163">
        <f>IFERROR(__xludf.DUMMYFUNCTION("""COMPUTED_VALUE"""),107001.36)</f>
        <v>107001.36</v>
      </c>
      <c r="F123" s="163">
        <f>IFERROR(__xludf.DUMMYFUNCTION("""COMPUTED_VALUE"""),129000.0)</f>
        <v>129000</v>
      </c>
      <c r="G123" s="163">
        <f>IFERROR(__xludf.DUMMYFUNCTION("""COMPUTED_VALUE"""),136000.0)</f>
        <v>136000</v>
      </c>
      <c r="H123" s="163">
        <f>IFERROR(__xludf.DUMMYFUNCTION("""COMPUTED_VALUE"""),143000.0)</f>
        <v>143000</v>
      </c>
      <c r="I123" s="163">
        <f>IFERROR(__xludf.DUMMYFUNCTION("""COMPUTED_VALUE"""),151000.0)</f>
        <v>151000</v>
      </c>
      <c r="J123" s="163">
        <f>IFERROR(__xludf.DUMMYFUNCTION("""COMPUTED_VALUE"""),159000.0)</f>
        <v>159000</v>
      </c>
      <c r="K123" t="str">
        <f>IFERROR(__xludf.DUMMYFUNCTION("""COMPUTED_VALUE"""),"")</f>
        <v/>
      </c>
    </row>
    <row r="124">
      <c r="A124" t="str">
        <f>IFERROR(__xludf.DUMMYFUNCTION("""COMPUTED_VALUE"""),"Dary")</f>
        <v>Dary</v>
      </c>
      <c r="B124" t="str">
        <f>IFERROR(__xludf.DUMMYFUNCTION("""COMPUTED_VALUE"""),"Dary")</f>
        <v>Dary</v>
      </c>
      <c r="C124" t="str">
        <f>IFERROR(__xludf.DUMMYFUNCTION("""COMPUTED_VALUE"""),"ostatní")</f>
        <v>ostatní</v>
      </c>
      <c r="D124" t="str">
        <f>IFERROR(__xludf.DUMMYFUNCTION("""COMPUTED_VALUE"""),"Olomoucký kraj")</f>
        <v>Olomoucký kraj</v>
      </c>
      <c r="E124" s="163">
        <f>IFERROR(__xludf.DUMMYFUNCTION("""COMPUTED_VALUE"""),82662.0)</f>
        <v>82662</v>
      </c>
      <c r="F124" s="163">
        <f>IFERROR(__xludf.DUMMYFUNCTION("""COMPUTED_VALUE"""),100000.0)</f>
        <v>100000</v>
      </c>
      <c r="G124" s="163">
        <f>IFERROR(__xludf.DUMMYFUNCTION("""COMPUTED_VALUE"""),105000.0)</f>
        <v>105000</v>
      </c>
      <c r="H124" s="163">
        <f>IFERROR(__xludf.DUMMYFUNCTION("""COMPUTED_VALUE"""),111000.0)</f>
        <v>111000</v>
      </c>
      <c r="I124" s="163">
        <f>IFERROR(__xludf.DUMMYFUNCTION("""COMPUTED_VALUE"""),117000.0)</f>
        <v>117000</v>
      </c>
      <c r="J124" s="163">
        <f>IFERROR(__xludf.DUMMYFUNCTION("""COMPUTED_VALUE"""),123000.0)</f>
        <v>123000</v>
      </c>
      <c r="K124" t="str">
        <f>IFERROR(__xludf.DUMMYFUNCTION("""COMPUTED_VALUE"""),"")</f>
        <v/>
      </c>
    </row>
    <row r="125">
      <c r="A125" t="str">
        <f>IFERROR(__xludf.DUMMYFUNCTION("""COMPUTED_VALUE"""),"Dary")</f>
        <v>Dary</v>
      </c>
      <c r="B125" t="str">
        <f>IFERROR(__xludf.DUMMYFUNCTION("""COMPUTED_VALUE"""),"Dary")</f>
        <v>Dary</v>
      </c>
      <c r="C125" t="str">
        <f>IFERROR(__xludf.DUMMYFUNCTION("""COMPUTED_VALUE"""),"ostatní")</f>
        <v>ostatní</v>
      </c>
      <c r="D125" t="str">
        <f>IFERROR(__xludf.DUMMYFUNCTION("""COMPUTED_VALUE"""),"Zlínský kraj")</f>
        <v>Zlínský kraj</v>
      </c>
      <c r="E125" s="163">
        <f>IFERROR(__xludf.DUMMYFUNCTION("""COMPUTED_VALUE"""),5960.0)</f>
        <v>5960</v>
      </c>
      <c r="F125" s="163">
        <f>IFERROR(__xludf.DUMMYFUNCTION("""COMPUTED_VALUE"""),8000.0)</f>
        <v>8000</v>
      </c>
      <c r="G125" s="163">
        <f>IFERROR(__xludf.DUMMYFUNCTION("""COMPUTED_VALUE"""),9000.0)</f>
        <v>9000</v>
      </c>
      <c r="H125" s="163">
        <f>IFERROR(__xludf.DUMMYFUNCTION("""COMPUTED_VALUE"""),10000.0)</f>
        <v>10000</v>
      </c>
      <c r="I125" s="163">
        <f>IFERROR(__xludf.DUMMYFUNCTION("""COMPUTED_VALUE"""),11000.0)</f>
        <v>11000</v>
      </c>
      <c r="J125" s="163">
        <f>IFERROR(__xludf.DUMMYFUNCTION("""COMPUTED_VALUE"""),12000.0)</f>
        <v>12000</v>
      </c>
      <c r="K125" t="str">
        <f>IFERROR(__xludf.DUMMYFUNCTION("""COMPUTED_VALUE"""),"")</f>
        <v/>
      </c>
    </row>
    <row r="126">
      <c r="A126" t="str">
        <f>IFERROR(__xludf.DUMMYFUNCTION("""COMPUTED_VALUE"""),"Dary")</f>
        <v>Dary</v>
      </c>
      <c r="B126" t="str">
        <f>IFERROR(__xludf.DUMMYFUNCTION("""COMPUTED_VALUE"""),"Dary")</f>
        <v>Dary</v>
      </c>
      <c r="C126" t="str">
        <f>IFERROR(__xludf.DUMMYFUNCTION("""COMPUTED_VALUE"""),"ostatní")</f>
        <v>ostatní</v>
      </c>
      <c r="D126" t="str">
        <f>IFERROR(__xludf.DUMMYFUNCTION("""COMPUTED_VALUE"""),"Centrála")</f>
        <v>Centrála</v>
      </c>
      <c r="E126" s="163">
        <f>IFERROR(__xludf.DUMMYFUNCTION("""COMPUTED_VALUE"""),2552251.4)</f>
        <v>2552251.4</v>
      </c>
      <c r="F126" s="163">
        <f>IFERROR(__xludf.DUMMYFUNCTION("""COMPUTED_VALUE"""),400000.0)</f>
        <v>400000</v>
      </c>
      <c r="G126" s="163">
        <f>IFERROR(__xludf.DUMMYFUNCTION("""COMPUTED_VALUE"""),600000.0)</f>
        <v>600000</v>
      </c>
      <c r="H126" s="163">
        <f>IFERROR(__xludf.DUMMYFUNCTION("""COMPUTED_VALUE"""),400000.0)</f>
        <v>400000</v>
      </c>
      <c r="I126" s="163">
        <f>IFERROR(__xludf.DUMMYFUNCTION("""COMPUTED_VALUE"""),3000000.0)</f>
        <v>3000000</v>
      </c>
      <c r="J126" s="163">
        <f>IFERROR(__xludf.DUMMYFUNCTION("""COMPUTED_VALUE"""),400000.0)</f>
        <v>400000</v>
      </c>
      <c r="K126" t="str">
        <f>IFERROR(__xludf.DUMMYFUNCTION("""COMPUTED_VALUE"""),"")</f>
        <v/>
      </c>
    </row>
    <row r="127">
      <c r="A127" t="str">
        <f>IFERROR(__xludf.DUMMYFUNCTION("""COMPUTED_VALUE"""),"Splátka úvěru u naší obch. společnosti")</f>
        <v>Splátka úvěru u naší obch. společnosti</v>
      </c>
      <c r="B127" t="str">
        <f>IFERROR(__xludf.DUMMYFUNCTION("""COMPUTED_VALUE"""),"Půjčky a úvěry")</f>
        <v>Půjčky a úvěry</v>
      </c>
      <c r="C127" t="str">
        <f>IFERROR(__xludf.DUMMYFUNCTION("""COMPUTED_VALUE"""),"")</f>
        <v/>
      </c>
      <c r="D127" t="str">
        <f>IFERROR(__xludf.DUMMYFUNCTION("""COMPUTED_VALUE"""),"Centrála")</f>
        <v>Centrála</v>
      </c>
      <c r="E127" t="str">
        <f>IFERROR(__xludf.DUMMYFUNCTION("""COMPUTED_VALUE"""),"")</f>
        <v/>
      </c>
      <c r="F127" t="str">
        <f>IFERROR(__xludf.DUMMYFUNCTION("""COMPUTED_VALUE"""),"")</f>
        <v/>
      </c>
      <c r="G127" s="163">
        <f>IFERROR(__xludf.DUMMYFUNCTION("""COMPUTED_VALUE"""),350000.0)</f>
        <v>350000</v>
      </c>
      <c r="H127" s="163">
        <f>IFERROR(__xludf.DUMMYFUNCTION("""COMPUTED_VALUE"""),350000.0)</f>
        <v>350000</v>
      </c>
      <c r="I127" s="163">
        <f>IFERROR(__xludf.DUMMYFUNCTION("""COMPUTED_VALUE"""),350000.0)</f>
        <v>350000</v>
      </c>
      <c r="J127" s="163">
        <f>IFERROR(__xludf.DUMMYFUNCTION("""COMPUTED_VALUE"""),350000.0)</f>
        <v>350000</v>
      </c>
      <c r="K127" t="str">
        <f>IFERROR(__xludf.DUMMYFUNCTION("""COMPUTED_VALUE"""),"")</f>
        <v/>
      </c>
    </row>
    <row r="128">
      <c r="A128" t="str">
        <f>IFERROR(__xludf.DUMMYFUNCTION("""COMPUTED_VALUE"""),"")</f>
        <v/>
      </c>
      <c r="B128" t="str">
        <f>IFERROR(__xludf.DUMMYFUNCTION("""COMPUTED_VALUE"""),"")</f>
        <v/>
      </c>
      <c r="C128" t="str">
        <f>IFERROR(__xludf.DUMMYFUNCTION("""COMPUTED_VALUE"""),"")</f>
        <v/>
      </c>
      <c r="D128" t="str">
        <f>IFERROR(__xludf.DUMMYFUNCTION("""COMPUTED_VALUE"""),"")</f>
        <v/>
      </c>
      <c r="E128" t="str">
        <f>IFERROR(__xludf.DUMMYFUNCTION("""COMPUTED_VALUE"""),"")</f>
        <v/>
      </c>
      <c r="F128" t="str">
        <f>IFERROR(__xludf.DUMMYFUNCTION("""COMPUTED_VALUE"""),"")</f>
        <v/>
      </c>
      <c r="G128" t="str">
        <f>IFERROR(__xludf.DUMMYFUNCTION("""COMPUTED_VALUE"""),"")</f>
        <v/>
      </c>
      <c r="H128" t="str">
        <f>IFERROR(__xludf.DUMMYFUNCTION("""COMPUTED_VALUE"""),"")</f>
        <v/>
      </c>
      <c r="I128" t="str">
        <f>IFERROR(__xludf.DUMMYFUNCTION("""COMPUTED_VALUE"""),"")</f>
        <v/>
      </c>
      <c r="J128" t="str">
        <f>IFERROR(__xludf.DUMMYFUNCTION("""COMPUTED_VALUE"""),"")</f>
        <v/>
      </c>
      <c r="K128" t="str">
        <f>IFERROR(__xludf.DUMMYFUNCTION("""COMPUTED_VALUE"""),"")</f>
        <v/>
      </c>
    </row>
    <row r="129">
      <c r="A129" t="str">
        <f>IFERROR(__xludf.DUMMYFUNCTION("""COMPUTED_VALUE"""),"")</f>
        <v/>
      </c>
      <c r="B129" t="str">
        <f>IFERROR(__xludf.DUMMYFUNCTION("""COMPUTED_VALUE"""),"")</f>
        <v/>
      </c>
      <c r="C129" t="str">
        <f>IFERROR(__xludf.DUMMYFUNCTION("""COMPUTED_VALUE"""),"")</f>
        <v/>
      </c>
      <c r="D129" t="str">
        <f>IFERROR(__xludf.DUMMYFUNCTION("""COMPUTED_VALUE"""),"")</f>
        <v/>
      </c>
      <c r="E129" t="str">
        <f>IFERROR(__xludf.DUMMYFUNCTION("""COMPUTED_VALUE"""),"")</f>
        <v/>
      </c>
      <c r="F129" t="str">
        <f>IFERROR(__xludf.DUMMYFUNCTION("""COMPUTED_VALUE"""),"")</f>
        <v/>
      </c>
      <c r="G129" t="str">
        <f>IFERROR(__xludf.DUMMYFUNCTION("""COMPUTED_VALUE"""),"")</f>
        <v/>
      </c>
      <c r="H129" t="str">
        <f>IFERROR(__xludf.DUMMYFUNCTION("""COMPUTED_VALUE"""),"")</f>
        <v/>
      </c>
      <c r="I129" t="str">
        <f>IFERROR(__xludf.DUMMYFUNCTION("""COMPUTED_VALUE"""),"")</f>
        <v/>
      </c>
      <c r="J129" t="str">
        <f>IFERROR(__xludf.DUMMYFUNCTION("""COMPUTED_VALUE"""),"")</f>
        <v/>
      </c>
      <c r="K129" t="str">
        <f>IFERROR(__xludf.DUMMYFUNCTION("""COMPUTED_VALUE"""),"")</f>
        <v/>
      </c>
    </row>
    <row r="130">
      <c r="A130" t="str">
        <f>IFERROR(__xludf.DUMMYFUNCTION("""COMPUTED_VALUE"""),"")</f>
        <v/>
      </c>
      <c r="B130" t="str">
        <f>IFERROR(__xludf.DUMMYFUNCTION("""COMPUTED_VALUE"""),"")</f>
        <v/>
      </c>
      <c r="C130" t="str">
        <f>IFERROR(__xludf.DUMMYFUNCTION("""COMPUTED_VALUE"""),"")</f>
        <v/>
      </c>
      <c r="D130" t="str">
        <f>IFERROR(__xludf.DUMMYFUNCTION("""COMPUTED_VALUE"""),"")</f>
        <v/>
      </c>
      <c r="E130" t="str">
        <f>IFERROR(__xludf.DUMMYFUNCTION("""COMPUTED_VALUE"""),"")</f>
        <v/>
      </c>
      <c r="F130" t="str">
        <f>IFERROR(__xludf.DUMMYFUNCTION("""COMPUTED_VALUE"""),"")</f>
        <v/>
      </c>
      <c r="G130" t="str">
        <f>IFERROR(__xludf.DUMMYFUNCTION("""COMPUTED_VALUE"""),"")</f>
        <v/>
      </c>
      <c r="H130" t="str">
        <f>IFERROR(__xludf.DUMMYFUNCTION("""COMPUTED_VALUE"""),"")</f>
        <v/>
      </c>
      <c r="I130" t="str">
        <f>IFERROR(__xludf.DUMMYFUNCTION("""COMPUTED_VALUE"""),"")</f>
        <v/>
      </c>
      <c r="J130" t="str">
        <f>IFERROR(__xludf.DUMMYFUNCTION("""COMPUTED_VALUE"""),"")</f>
        <v/>
      </c>
      <c r="K130" t="str">
        <f>IFERROR(__xludf.DUMMYFUNCTION("""COMPUTED_VALUE"""),"")</f>
        <v/>
      </c>
    </row>
    <row r="131">
      <c r="A131" t="str">
        <f>IFERROR(__xludf.DUMMYFUNCTION("""COMPUTED_VALUE"""),"")</f>
        <v/>
      </c>
      <c r="B131" t="str">
        <f>IFERROR(__xludf.DUMMYFUNCTION("""COMPUTED_VALUE"""),"")</f>
        <v/>
      </c>
      <c r="C131" t="str">
        <f>IFERROR(__xludf.DUMMYFUNCTION("""COMPUTED_VALUE"""),"")</f>
        <v/>
      </c>
      <c r="D131" t="str">
        <f>IFERROR(__xludf.DUMMYFUNCTION("""COMPUTED_VALUE"""),"")</f>
        <v/>
      </c>
      <c r="E131" t="str">
        <f>IFERROR(__xludf.DUMMYFUNCTION("""COMPUTED_VALUE"""),"")</f>
        <v/>
      </c>
      <c r="F131" t="str">
        <f>IFERROR(__xludf.DUMMYFUNCTION("""COMPUTED_VALUE"""),"")</f>
        <v/>
      </c>
      <c r="G131" t="str">
        <f>IFERROR(__xludf.DUMMYFUNCTION("""COMPUTED_VALUE"""),"")</f>
        <v/>
      </c>
      <c r="H131" t="str">
        <f>IFERROR(__xludf.DUMMYFUNCTION("""COMPUTED_VALUE"""),"")</f>
        <v/>
      </c>
      <c r="I131" t="str">
        <f>IFERROR(__xludf.DUMMYFUNCTION("""COMPUTED_VALUE"""),"")</f>
        <v/>
      </c>
      <c r="J131" t="str">
        <f>IFERROR(__xludf.DUMMYFUNCTION("""COMPUTED_VALUE"""),"")</f>
        <v/>
      </c>
      <c r="K131" t="str">
        <f>IFERROR(__xludf.DUMMYFUNCTION("""COMPUTED_VALUE"""),"")</f>
        <v/>
      </c>
    </row>
    <row r="132">
      <c r="A132" t="str">
        <f>IFERROR(__xludf.DUMMYFUNCTION("""COMPUTED_VALUE"""),"")</f>
        <v/>
      </c>
      <c r="B132" t="str">
        <f>IFERROR(__xludf.DUMMYFUNCTION("""COMPUTED_VALUE"""),"")</f>
        <v/>
      </c>
      <c r="C132" t="str">
        <f>IFERROR(__xludf.DUMMYFUNCTION("""COMPUTED_VALUE"""),"")</f>
        <v/>
      </c>
      <c r="D132" t="str">
        <f>IFERROR(__xludf.DUMMYFUNCTION("""COMPUTED_VALUE"""),"")</f>
        <v/>
      </c>
      <c r="E132" t="str">
        <f>IFERROR(__xludf.DUMMYFUNCTION("""COMPUTED_VALUE"""),"")</f>
        <v/>
      </c>
      <c r="F132" t="str">
        <f>IFERROR(__xludf.DUMMYFUNCTION("""COMPUTED_VALUE"""),"")</f>
        <v/>
      </c>
      <c r="G132" t="str">
        <f>IFERROR(__xludf.DUMMYFUNCTION("""COMPUTED_VALUE"""),"")</f>
        <v/>
      </c>
      <c r="H132" t="str">
        <f>IFERROR(__xludf.DUMMYFUNCTION("""COMPUTED_VALUE"""),"")</f>
        <v/>
      </c>
      <c r="I132" t="str">
        <f>IFERROR(__xludf.DUMMYFUNCTION("""COMPUTED_VALUE"""),"")</f>
        <v/>
      </c>
      <c r="J132" t="str">
        <f>IFERROR(__xludf.DUMMYFUNCTION("""COMPUTED_VALUE"""),"")</f>
        <v/>
      </c>
      <c r="K132" t="str">
        <f>IFERROR(__xludf.DUMMYFUNCTION("""COMPUTED_VALUE"""),"")</f>
        <v/>
      </c>
    </row>
    <row r="133">
      <c r="A133" t="str">
        <f>IFERROR(__xludf.DUMMYFUNCTION("""COMPUTED_VALUE"""),"")</f>
        <v/>
      </c>
      <c r="B133" t="str">
        <f>IFERROR(__xludf.DUMMYFUNCTION("""COMPUTED_VALUE"""),"")</f>
        <v/>
      </c>
      <c r="C133" t="str">
        <f>IFERROR(__xludf.DUMMYFUNCTION("""COMPUTED_VALUE"""),"")</f>
        <v/>
      </c>
      <c r="D133" t="str">
        <f>IFERROR(__xludf.DUMMYFUNCTION("""COMPUTED_VALUE"""),"")</f>
        <v/>
      </c>
      <c r="E133" t="str">
        <f>IFERROR(__xludf.DUMMYFUNCTION("""COMPUTED_VALUE"""),"")</f>
        <v/>
      </c>
      <c r="F133" t="str">
        <f>IFERROR(__xludf.DUMMYFUNCTION("""COMPUTED_VALUE"""),"")</f>
        <v/>
      </c>
      <c r="G133" t="str">
        <f>IFERROR(__xludf.DUMMYFUNCTION("""COMPUTED_VALUE"""),"")</f>
        <v/>
      </c>
      <c r="H133" t="str">
        <f>IFERROR(__xludf.DUMMYFUNCTION("""COMPUTED_VALUE"""),"")</f>
        <v/>
      </c>
      <c r="I133" t="str">
        <f>IFERROR(__xludf.DUMMYFUNCTION("""COMPUTED_VALUE"""),"")</f>
        <v/>
      </c>
      <c r="J133" t="str">
        <f>IFERROR(__xludf.DUMMYFUNCTION("""COMPUTED_VALUE"""),"")</f>
        <v/>
      </c>
      <c r="K133" t="str">
        <f>IFERROR(__xludf.DUMMYFUNCTION("""COMPUTED_VALUE"""),"")</f>
        <v/>
      </c>
    </row>
    <row r="134">
      <c r="A134" t="str">
        <f>IFERROR(__xludf.DUMMYFUNCTION("""COMPUTED_VALUE"""),"")</f>
        <v/>
      </c>
      <c r="B134" t="str">
        <f>IFERROR(__xludf.DUMMYFUNCTION("""COMPUTED_VALUE"""),"")</f>
        <v/>
      </c>
      <c r="C134" t="str">
        <f>IFERROR(__xludf.DUMMYFUNCTION("""COMPUTED_VALUE"""),"")</f>
        <v/>
      </c>
      <c r="D134" t="str">
        <f>IFERROR(__xludf.DUMMYFUNCTION("""COMPUTED_VALUE"""),"")</f>
        <v/>
      </c>
      <c r="E134" t="str">
        <f>IFERROR(__xludf.DUMMYFUNCTION("""COMPUTED_VALUE"""),"")</f>
        <v/>
      </c>
      <c r="F134" t="str">
        <f>IFERROR(__xludf.DUMMYFUNCTION("""COMPUTED_VALUE"""),"")</f>
        <v/>
      </c>
      <c r="G134" t="str">
        <f>IFERROR(__xludf.DUMMYFUNCTION("""COMPUTED_VALUE"""),"")</f>
        <v/>
      </c>
      <c r="H134" t="str">
        <f>IFERROR(__xludf.DUMMYFUNCTION("""COMPUTED_VALUE"""),"")</f>
        <v/>
      </c>
      <c r="I134" t="str">
        <f>IFERROR(__xludf.DUMMYFUNCTION("""COMPUTED_VALUE"""),"")</f>
        <v/>
      </c>
      <c r="J134" t="str">
        <f>IFERROR(__xludf.DUMMYFUNCTION("""COMPUTED_VALUE"""),"")</f>
        <v/>
      </c>
      <c r="K134" t="str">
        <f>IFERROR(__xludf.DUMMYFUNCTION("""COMPUTED_VALUE"""),"")</f>
        <v/>
      </c>
    </row>
    <row r="135">
      <c r="A135" t="str">
        <f>IFERROR(__xludf.DUMMYFUNCTION("""COMPUTED_VALUE"""),"")</f>
        <v/>
      </c>
      <c r="B135" t="str">
        <f>IFERROR(__xludf.DUMMYFUNCTION("""COMPUTED_VALUE"""),"")</f>
        <v/>
      </c>
      <c r="C135" t="str">
        <f>IFERROR(__xludf.DUMMYFUNCTION("""COMPUTED_VALUE"""),"")</f>
        <v/>
      </c>
      <c r="D135" t="str">
        <f>IFERROR(__xludf.DUMMYFUNCTION("""COMPUTED_VALUE"""),"")</f>
        <v/>
      </c>
      <c r="E135" t="str">
        <f>IFERROR(__xludf.DUMMYFUNCTION("""COMPUTED_VALUE"""),"")</f>
        <v/>
      </c>
      <c r="F135" t="str">
        <f>IFERROR(__xludf.DUMMYFUNCTION("""COMPUTED_VALUE"""),"")</f>
        <v/>
      </c>
      <c r="G135" t="str">
        <f>IFERROR(__xludf.DUMMYFUNCTION("""COMPUTED_VALUE"""),"")</f>
        <v/>
      </c>
      <c r="H135" t="str">
        <f>IFERROR(__xludf.DUMMYFUNCTION("""COMPUTED_VALUE"""),"")</f>
        <v/>
      </c>
      <c r="I135" t="str">
        <f>IFERROR(__xludf.DUMMYFUNCTION("""COMPUTED_VALUE"""),"")</f>
        <v/>
      </c>
      <c r="J135" t="str">
        <f>IFERROR(__xludf.DUMMYFUNCTION("""COMPUTED_VALUE"""),"")</f>
        <v/>
      </c>
      <c r="K135" t="str">
        <f>IFERROR(__xludf.DUMMYFUNCTION("""COMPUTED_VALUE"""),"")</f>
        <v/>
      </c>
    </row>
    <row r="136">
      <c r="A136" t="str">
        <f>IFERROR(__xludf.DUMMYFUNCTION("""COMPUTED_VALUE"""),"")</f>
        <v/>
      </c>
      <c r="B136" t="str">
        <f>IFERROR(__xludf.DUMMYFUNCTION("""COMPUTED_VALUE"""),"")</f>
        <v/>
      </c>
      <c r="C136" t="str">
        <f>IFERROR(__xludf.DUMMYFUNCTION("""COMPUTED_VALUE"""),"")</f>
        <v/>
      </c>
      <c r="D136" t="str">
        <f>IFERROR(__xludf.DUMMYFUNCTION("""COMPUTED_VALUE"""),"")</f>
        <v/>
      </c>
      <c r="E136" t="str">
        <f>IFERROR(__xludf.DUMMYFUNCTION("""COMPUTED_VALUE"""),"")</f>
        <v/>
      </c>
      <c r="F136" t="str">
        <f>IFERROR(__xludf.DUMMYFUNCTION("""COMPUTED_VALUE"""),"")</f>
        <v/>
      </c>
      <c r="G136" t="str">
        <f>IFERROR(__xludf.DUMMYFUNCTION("""COMPUTED_VALUE"""),"")</f>
        <v/>
      </c>
      <c r="H136" t="str">
        <f>IFERROR(__xludf.DUMMYFUNCTION("""COMPUTED_VALUE"""),"")</f>
        <v/>
      </c>
      <c r="I136" t="str">
        <f>IFERROR(__xludf.DUMMYFUNCTION("""COMPUTED_VALUE"""),"")</f>
        <v/>
      </c>
      <c r="J136" t="str">
        <f>IFERROR(__xludf.DUMMYFUNCTION("""COMPUTED_VALUE"""),"")</f>
        <v/>
      </c>
      <c r="K136" t="str">
        <f>IFERROR(__xludf.DUMMYFUNCTION("""COMPUTED_VALUE"""),"")</f>
        <v/>
      </c>
    </row>
    <row r="137">
      <c r="A137" t="str">
        <f>IFERROR(__xludf.DUMMYFUNCTION("""COMPUTED_VALUE"""),"")</f>
        <v/>
      </c>
      <c r="B137" t="str">
        <f>IFERROR(__xludf.DUMMYFUNCTION("""COMPUTED_VALUE"""),"")</f>
        <v/>
      </c>
      <c r="C137" t="str">
        <f>IFERROR(__xludf.DUMMYFUNCTION("""COMPUTED_VALUE"""),"")</f>
        <v/>
      </c>
      <c r="D137" t="str">
        <f>IFERROR(__xludf.DUMMYFUNCTION("""COMPUTED_VALUE"""),"")</f>
        <v/>
      </c>
      <c r="E137" t="str">
        <f>IFERROR(__xludf.DUMMYFUNCTION("""COMPUTED_VALUE"""),"")</f>
        <v/>
      </c>
      <c r="F137" t="str">
        <f>IFERROR(__xludf.DUMMYFUNCTION("""COMPUTED_VALUE"""),"")</f>
        <v/>
      </c>
      <c r="G137" t="str">
        <f>IFERROR(__xludf.DUMMYFUNCTION("""COMPUTED_VALUE"""),"")</f>
        <v/>
      </c>
      <c r="H137" t="str">
        <f>IFERROR(__xludf.DUMMYFUNCTION("""COMPUTED_VALUE"""),"")</f>
        <v/>
      </c>
      <c r="I137" t="str">
        <f>IFERROR(__xludf.DUMMYFUNCTION("""COMPUTED_VALUE"""),"")</f>
        <v/>
      </c>
      <c r="J137" t="str">
        <f>IFERROR(__xludf.DUMMYFUNCTION("""COMPUTED_VALUE"""),"")</f>
        <v/>
      </c>
      <c r="K137" t="str">
        <f>IFERROR(__xludf.DUMMYFUNCTION("""COMPUTED_VALUE"""),"")</f>
        <v/>
      </c>
    </row>
    <row r="138">
      <c r="A138" t="str">
        <f>IFERROR(__xludf.DUMMYFUNCTION("""COMPUTED_VALUE"""),"")</f>
        <v/>
      </c>
      <c r="B138" t="str">
        <f>IFERROR(__xludf.DUMMYFUNCTION("""COMPUTED_VALUE"""),"")</f>
        <v/>
      </c>
      <c r="C138" t="str">
        <f>IFERROR(__xludf.DUMMYFUNCTION("""COMPUTED_VALUE"""),"")</f>
        <v/>
      </c>
      <c r="D138" t="str">
        <f>IFERROR(__xludf.DUMMYFUNCTION("""COMPUTED_VALUE"""),"")</f>
        <v/>
      </c>
      <c r="E138" t="str">
        <f>IFERROR(__xludf.DUMMYFUNCTION("""COMPUTED_VALUE"""),"")</f>
        <v/>
      </c>
      <c r="F138" t="str">
        <f>IFERROR(__xludf.DUMMYFUNCTION("""COMPUTED_VALUE"""),"")</f>
        <v/>
      </c>
      <c r="G138" t="str">
        <f>IFERROR(__xludf.DUMMYFUNCTION("""COMPUTED_VALUE"""),"")</f>
        <v/>
      </c>
      <c r="H138" t="str">
        <f>IFERROR(__xludf.DUMMYFUNCTION("""COMPUTED_VALUE"""),"")</f>
        <v/>
      </c>
      <c r="I138" t="str">
        <f>IFERROR(__xludf.DUMMYFUNCTION("""COMPUTED_VALUE"""),"")</f>
        <v/>
      </c>
      <c r="J138" t="str">
        <f>IFERROR(__xludf.DUMMYFUNCTION("""COMPUTED_VALUE"""),"")</f>
        <v/>
      </c>
      <c r="K138" t="str">
        <f>IFERROR(__xludf.DUMMYFUNCTION("""COMPUTED_VALUE"""),"")</f>
        <v/>
      </c>
    </row>
    <row r="139">
      <c r="A139" t="str">
        <f>IFERROR(__xludf.DUMMYFUNCTION("""COMPUTED_VALUE"""),"")</f>
        <v/>
      </c>
      <c r="B139" t="str">
        <f>IFERROR(__xludf.DUMMYFUNCTION("""COMPUTED_VALUE"""),"")</f>
        <v/>
      </c>
      <c r="C139" t="str">
        <f>IFERROR(__xludf.DUMMYFUNCTION("""COMPUTED_VALUE"""),"")</f>
        <v/>
      </c>
      <c r="D139" t="str">
        <f>IFERROR(__xludf.DUMMYFUNCTION("""COMPUTED_VALUE"""),"")</f>
        <v/>
      </c>
      <c r="E139" t="str">
        <f>IFERROR(__xludf.DUMMYFUNCTION("""COMPUTED_VALUE"""),"")</f>
        <v/>
      </c>
      <c r="F139" t="str">
        <f>IFERROR(__xludf.DUMMYFUNCTION("""COMPUTED_VALUE"""),"")</f>
        <v/>
      </c>
      <c r="G139" t="str">
        <f>IFERROR(__xludf.DUMMYFUNCTION("""COMPUTED_VALUE"""),"")</f>
        <v/>
      </c>
      <c r="H139" t="str">
        <f>IFERROR(__xludf.DUMMYFUNCTION("""COMPUTED_VALUE"""),"")</f>
        <v/>
      </c>
      <c r="I139" t="str">
        <f>IFERROR(__xludf.DUMMYFUNCTION("""COMPUTED_VALUE"""),"")</f>
        <v/>
      </c>
      <c r="J139" t="str">
        <f>IFERROR(__xludf.DUMMYFUNCTION("""COMPUTED_VALUE"""),"")</f>
        <v/>
      </c>
      <c r="K139" t="str">
        <f>IFERROR(__xludf.DUMMYFUNCTION("""COMPUTED_VALUE"""),"")</f>
        <v/>
      </c>
    </row>
    <row r="140">
      <c r="A140" t="str">
        <f>IFERROR(__xludf.DUMMYFUNCTION("""COMPUTED_VALUE"""),"")</f>
        <v/>
      </c>
      <c r="B140" t="str">
        <f>IFERROR(__xludf.DUMMYFUNCTION("""COMPUTED_VALUE"""),"")</f>
        <v/>
      </c>
      <c r="C140" t="str">
        <f>IFERROR(__xludf.DUMMYFUNCTION("""COMPUTED_VALUE"""),"")</f>
        <v/>
      </c>
      <c r="D140" t="str">
        <f>IFERROR(__xludf.DUMMYFUNCTION("""COMPUTED_VALUE"""),"")</f>
        <v/>
      </c>
      <c r="E140" t="str">
        <f>IFERROR(__xludf.DUMMYFUNCTION("""COMPUTED_VALUE"""),"")</f>
        <v/>
      </c>
      <c r="F140" t="str">
        <f>IFERROR(__xludf.DUMMYFUNCTION("""COMPUTED_VALUE"""),"")</f>
        <v/>
      </c>
      <c r="G140" t="str">
        <f>IFERROR(__xludf.DUMMYFUNCTION("""COMPUTED_VALUE"""),"")</f>
        <v/>
      </c>
      <c r="H140" t="str">
        <f>IFERROR(__xludf.DUMMYFUNCTION("""COMPUTED_VALUE"""),"")</f>
        <v/>
      </c>
      <c r="I140" t="str">
        <f>IFERROR(__xludf.DUMMYFUNCTION("""COMPUTED_VALUE"""),"")</f>
        <v/>
      </c>
      <c r="J140" t="str">
        <f>IFERROR(__xludf.DUMMYFUNCTION("""COMPUTED_VALUE"""),"")</f>
        <v/>
      </c>
      <c r="K140" t="str">
        <f>IFERROR(__xludf.DUMMYFUNCTION("""COMPUTED_VALUE"""),"")</f>
        <v/>
      </c>
    </row>
    <row r="141">
      <c r="A141" t="str">
        <f>IFERROR(__xludf.DUMMYFUNCTION("""COMPUTED_VALUE"""),"")</f>
        <v/>
      </c>
      <c r="B141" t="str">
        <f>IFERROR(__xludf.DUMMYFUNCTION("""COMPUTED_VALUE"""),"")</f>
        <v/>
      </c>
      <c r="C141" t="str">
        <f>IFERROR(__xludf.DUMMYFUNCTION("""COMPUTED_VALUE"""),"")</f>
        <v/>
      </c>
      <c r="D141" t="str">
        <f>IFERROR(__xludf.DUMMYFUNCTION("""COMPUTED_VALUE"""),"")</f>
        <v/>
      </c>
      <c r="E141" t="str">
        <f>IFERROR(__xludf.DUMMYFUNCTION("""COMPUTED_VALUE"""),"")</f>
        <v/>
      </c>
      <c r="F141" t="str">
        <f>IFERROR(__xludf.DUMMYFUNCTION("""COMPUTED_VALUE"""),"")</f>
        <v/>
      </c>
      <c r="G141" t="str">
        <f>IFERROR(__xludf.DUMMYFUNCTION("""COMPUTED_VALUE"""),"")</f>
        <v/>
      </c>
      <c r="H141" t="str">
        <f>IFERROR(__xludf.DUMMYFUNCTION("""COMPUTED_VALUE"""),"")</f>
        <v/>
      </c>
      <c r="I141" t="str">
        <f>IFERROR(__xludf.DUMMYFUNCTION("""COMPUTED_VALUE"""),"")</f>
        <v/>
      </c>
      <c r="J141" t="str">
        <f>IFERROR(__xludf.DUMMYFUNCTION("""COMPUTED_VALUE"""),"")</f>
        <v/>
      </c>
      <c r="K141" t="str">
        <f>IFERROR(__xludf.DUMMYFUNCTION("""COMPUTED_VALUE"""),"")</f>
        <v/>
      </c>
    </row>
    <row r="142">
      <c r="A142" t="str">
        <f>IFERROR(__xludf.DUMMYFUNCTION("""COMPUTED_VALUE"""),"")</f>
        <v/>
      </c>
      <c r="B142" t="str">
        <f>IFERROR(__xludf.DUMMYFUNCTION("""COMPUTED_VALUE"""),"")</f>
        <v/>
      </c>
      <c r="C142" t="str">
        <f>IFERROR(__xludf.DUMMYFUNCTION("""COMPUTED_VALUE"""),"")</f>
        <v/>
      </c>
      <c r="D142" t="str">
        <f>IFERROR(__xludf.DUMMYFUNCTION("""COMPUTED_VALUE"""),"")</f>
        <v/>
      </c>
      <c r="E142" t="str">
        <f>IFERROR(__xludf.DUMMYFUNCTION("""COMPUTED_VALUE"""),"")</f>
        <v/>
      </c>
      <c r="F142" t="str">
        <f>IFERROR(__xludf.DUMMYFUNCTION("""COMPUTED_VALUE"""),"")</f>
        <v/>
      </c>
      <c r="G142" t="str">
        <f>IFERROR(__xludf.DUMMYFUNCTION("""COMPUTED_VALUE"""),"")</f>
        <v/>
      </c>
      <c r="H142" t="str">
        <f>IFERROR(__xludf.DUMMYFUNCTION("""COMPUTED_VALUE"""),"")</f>
        <v/>
      </c>
      <c r="I142" t="str">
        <f>IFERROR(__xludf.DUMMYFUNCTION("""COMPUTED_VALUE"""),"")</f>
        <v/>
      </c>
      <c r="J142" t="str">
        <f>IFERROR(__xludf.DUMMYFUNCTION("""COMPUTED_VALUE"""),"")</f>
        <v/>
      </c>
      <c r="K142" t="str">
        <f>IFERROR(__xludf.DUMMYFUNCTION("""COMPUTED_VALUE"""),"")</f>
        <v/>
      </c>
    </row>
    <row r="143">
      <c r="A143" t="str">
        <f>IFERROR(__xludf.DUMMYFUNCTION("""COMPUTED_VALUE"""),"")</f>
        <v/>
      </c>
      <c r="B143" t="str">
        <f>IFERROR(__xludf.DUMMYFUNCTION("""COMPUTED_VALUE"""),"")</f>
        <v/>
      </c>
      <c r="C143" t="str">
        <f>IFERROR(__xludf.DUMMYFUNCTION("""COMPUTED_VALUE"""),"")</f>
        <v/>
      </c>
      <c r="D143" t="str">
        <f>IFERROR(__xludf.DUMMYFUNCTION("""COMPUTED_VALUE"""),"")</f>
        <v/>
      </c>
      <c r="E143" t="str">
        <f>IFERROR(__xludf.DUMMYFUNCTION("""COMPUTED_VALUE"""),"")</f>
        <v/>
      </c>
      <c r="F143" t="str">
        <f>IFERROR(__xludf.DUMMYFUNCTION("""COMPUTED_VALUE"""),"")</f>
        <v/>
      </c>
      <c r="G143" t="str">
        <f>IFERROR(__xludf.DUMMYFUNCTION("""COMPUTED_VALUE"""),"")</f>
        <v/>
      </c>
      <c r="H143" t="str">
        <f>IFERROR(__xludf.DUMMYFUNCTION("""COMPUTED_VALUE"""),"")</f>
        <v/>
      </c>
      <c r="I143" t="str">
        <f>IFERROR(__xludf.DUMMYFUNCTION("""COMPUTED_VALUE"""),"")</f>
        <v/>
      </c>
      <c r="J143" t="str">
        <f>IFERROR(__xludf.DUMMYFUNCTION("""COMPUTED_VALUE"""),"")</f>
        <v/>
      </c>
      <c r="K143" t="str">
        <f>IFERROR(__xludf.DUMMYFUNCTION("""COMPUTED_VALUE"""),"")</f>
        <v/>
      </c>
    </row>
    <row r="144">
      <c r="A144" t="str">
        <f>IFERROR(__xludf.DUMMYFUNCTION("""COMPUTED_VALUE"""),"")</f>
        <v/>
      </c>
      <c r="B144" t="str">
        <f>IFERROR(__xludf.DUMMYFUNCTION("""COMPUTED_VALUE"""),"")</f>
        <v/>
      </c>
      <c r="C144" t="str">
        <f>IFERROR(__xludf.DUMMYFUNCTION("""COMPUTED_VALUE"""),"")</f>
        <v/>
      </c>
      <c r="D144" t="str">
        <f>IFERROR(__xludf.DUMMYFUNCTION("""COMPUTED_VALUE"""),"")</f>
        <v/>
      </c>
      <c r="E144" t="str">
        <f>IFERROR(__xludf.DUMMYFUNCTION("""COMPUTED_VALUE"""),"")</f>
        <v/>
      </c>
      <c r="F144" t="str">
        <f>IFERROR(__xludf.DUMMYFUNCTION("""COMPUTED_VALUE"""),"")</f>
        <v/>
      </c>
      <c r="G144" t="str">
        <f>IFERROR(__xludf.DUMMYFUNCTION("""COMPUTED_VALUE"""),"")</f>
        <v/>
      </c>
      <c r="H144" t="str">
        <f>IFERROR(__xludf.DUMMYFUNCTION("""COMPUTED_VALUE"""),"")</f>
        <v/>
      </c>
      <c r="I144" t="str">
        <f>IFERROR(__xludf.DUMMYFUNCTION("""COMPUTED_VALUE"""),"")</f>
        <v/>
      </c>
      <c r="J144" t="str">
        <f>IFERROR(__xludf.DUMMYFUNCTION("""COMPUTED_VALUE"""),"")</f>
        <v/>
      </c>
      <c r="K144" t="str">
        <f>IFERROR(__xludf.DUMMYFUNCTION("""COMPUTED_VALUE"""),"")</f>
        <v/>
      </c>
    </row>
    <row r="145">
      <c r="A145" t="str">
        <f>IFERROR(__xludf.DUMMYFUNCTION("""COMPUTED_VALUE"""),"")</f>
        <v/>
      </c>
      <c r="B145" t="str">
        <f>IFERROR(__xludf.DUMMYFUNCTION("""COMPUTED_VALUE"""),"")</f>
        <v/>
      </c>
      <c r="C145" t="str">
        <f>IFERROR(__xludf.DUMMYFUNCTION("""COMPUTED_VALUE"""),"")</f>
        <v/>
      </c>
      <c r="D145" t="str">
        <f>IFERROR(__xludf.DUMMYFUNCTION("""COMPUTED_VALUE"""),"")</f>
        <v/>
      </c>
      <c r="E145" t="str">
        <f>IFERROR(__xludf.DUMMYFUNCTION("""COMPUTED_VALUE"""),"")</f>
        <v/>
      </c>
      <c r="F145" t="str">
        <f>IFERROR(__xludf.DUMMYFUNCTION("""COMPUTED_VALUE"""),"")</f>
        <v/>
      </c>
      <c r="G145" t="str">
        <f>IFERROR(__xludf.DUMMYFUNCTION("""COMPUTED_VALUE"""),"")</f>
        <v/>
      </c>
      <c r="H145" t="str">
        <f>IFERROR(__xludf.DUMMYFUNCTION("""COMPUTED_VALUE"""),"")</f>
        <v/>
      </c>
      <c r="I145" t="str">
        <f>IFERROR(__xludf.DUMMYFUNCTION("""COMPUTED_VALUE"""),"")</f>
        <v/>
      </c>
      <c r="J145" t="str">
        <f>IFERROR(__xludf.DUMMYFUNCTION("""COMPUTED_VALUE"""),"")</f>
        <v/>
      </c>
      <c r="K145" t="str">
        <f>IFERROR(__xludf.DUMMYFUNCTION("""COMPUTED_VALUE"""),"")</f>
        <v/>
      </c>
    </row>
    <row r="146">
      <c r="A146" t="str">
        <f>IFERROR(__xludf.DUMMYFUNCTION("""COMPUTED_VALUE"""),"")</f>
        <v/>
      </c>
      <c r="B146" t="str">
        <f>IFERROR(__xludf.DUMMYFUNCTION("""COMPUTED_VALUE"""),"")</f>
        <v/>
      </c>
      <c r="C146" t="str">
        <f>IFERROR(__xludf.DUMMYFUNCTION("""COMPUTED_VALUE"""),"")</f>
        <v/>
      </c>
      <c r="D146" t="str">
        <f>IFERROR(__xludf.DUMMYFUNCTION("""COMPUTED_VALUE"""),"")</f>
        <v/>
      </c>
      <c r="E146" t="str">
        <f>IFERROR(__xludf.DUMMYFUNCTION("""COMPUTED_VALUE"""),"")</f>
        <v/>
      </c>
      <c r="F146" t="str">
        <f>IFERROR(__xludf.DUMMYFUNCTION("""COMPUTED_VALUE"""),"")</f>
        <v/>
      </c>
      <c r="G146" t="str">
        <f>IFERROR(__xludf.DUMMYFUNCTION("""COMPUTED_VALUE"""),"")</f>
        <v/>
      </c>
      <c r="H146" t="str">
        <f>IFERROR(__xludf.DUMMYFUNCTION("""COMPUTED_VALUE"""),"")</f>
        <v/>
      </c>
      <c r="I146" t="str">
        <f>IFERROR(__xludf.DUMMYFUNCTION("""COMPUTED_VALUE"""),"")</f>
        <v/>
      </c>
      <c r="J146" t="str">
        <f>IFERROR(__xludf.DUMMYFUNCTION("""COMPUTED_VALUE"""),"")</f>
        <v/>
      </c>
      <c r="K146" t="str">
        <f>IFERROR(__xludf.DUMMYFUNCTION("""COMPUTED_VALUE"""),"")</f>
        <v/>
      </c>
    </row>
    <row r="147">
      <c r="A147" t="str">
        <f>IFERROR(__xludf.DUMMYFUNCTION("""COMPUTED_VALUE"""),"")</f>
        <v/>
      </c>
      <c r="B147" t="str">
        <f>IFERROR(__xludf.DUMMYFUNCTION("""COMPUTED_VALUE"""),"")</f>
        <v/>
      </c>
      <c r="C147" t="str">
        <f>IFERROR(__xludf.DUMMYFUNCTION("""COMPUTED_VALUE"""),"")</f>
        <v/>
      </c>
      <c r="D147" t="str">
        <f>IFERROR(__xludf.DUMMYFUNCTION("""COMPUTED_VALUE"""),"")</f>
        <v/>
      </c>
      <c r="E147" t="str">
        <f>IFERROR(__xludf.DUMMYFUNCTION("""COMPUTED_VALUE"""),"")</f>
        <v/>
      </c>
      <c r="F147" t="str">
        <f>IFERROR(__xludf.DUMMYFUNCTION("""COMPUTED_VALUE"""),"")</f>
        <v/>
      </c>
      <c r="G147" t="str">
        <f>IFERROR(__xludf.DUMMYFUNCTION("""COMPUTED_VALUE"""),"")</f>
        <v/>
      </c>
      <c r="H147" t="str">
        <f>IFERROR(__xludf.DUMMYFUNCTION("""COMPUTED_VALUE"""),"")</f>
        <v/>
      </c>
      <c r="I147" t="str">
        <f>IFERROR(__xludf.DUMMYFUNCTION("""COMPUTED_VALUE"""),"")</f>
        <v/>
      </c>
      <c r="J147" t="str">
        <f>IFERROR(__xludf.DUMMYFUNCTION("""COMPUTED_VALUE"""),"")</f>
        <v/>
      </c>
      <c r="K147" t="str">
        <f>IFERROR(__xludf.DUMMYFUNCTION("""COMPUTED_VALUE"""),"")</f>
        <v/>
      </c>
    </row>
    <row r="148">
      <c r="A148" t="str">
        <f>IFERROR(__xludf.DUMMYFUNCTION("""COMPUTED_VALUE"""),"")</f>
        <v/>
      </c>
      <c r="B148" t="str">
        <f>IFERROR(__xludf.DUMMYFUNCTION("""COMPUTED_VALUE"""),"")</f>
        <v/>
      </c>
      <c r="C148" t="str">
        <f>IFERROR(__xludf.DUMMYFUNCTION("""COMPUTED_VALUE"""),"")</f>
        <v/>
      </c>
      <c r="D148" t="str">
        <f>IFERROR(__xludf.DUMMYFUNCTION("""COMPUTED_VALUE"""),"")</f>
        <v/>
      </c>
      <c r="E148" t="str">
        <f>IFERROR(__xludf.DUMMYFUNCTION("""COMPUTED_VALUE"""),"")</f>
        <v/>
      </c>
      <c r="F148" t="str">
        <f>IFERROR(__xludf.DUMMYFUNCTION("""COMPUTED_VALUE"""),"")</f>
        <v/>
      </c>
      <c r="G148" t="str">
        <f>IFERROR(__xludf.DUMMYFUNCTION("""COMPUTED_VALUE"""),"")</f>
        <v/>
      </c>
      <c r="H148" t="str">
        <f>IFERROR(__xludf.DUMMYFUNCTION("""COMPUTED_VALUE"""),"")</f>
        <v/>
      </c>
      <c r="I148" t="str">
        <f>IFERROR(__xludf.DUMMYFUNCTION("""COMPUTED_VALUE"""),"")</f>
        <v/>
      </c>
      <c r="J148" t="str">
        <f>IFERROR(__xludf.DUMMYFUNCTION("""COMPUTED_VALUE"""),"")</f>
        <v/>
      </c>
      <c r="K148" t="str">
        <f>IFERROR(__xludf.DUMMYFUNCTION("""COMPUTED_VALUE"""),"")</f>
        <v/>
      </c>
    </row>
    <row r="149">
      <c r="A149" t="str">
        <f>IFERROR(__xludf.DUMMYFUNCTION("""COMPUTED_VALUE"""),"")</f>
        <v/>
      </c>
      <c r="B149" t="str">
        <f>IFERROR(__xludf.DUMMYFUNCTION("""COMPUTED_VALUE"""),"")</f>
        <v/>
      </c>
      <c r="C149" t="str">
        <f>IFERROR(__xludf.DUMMYFUNCTION("""COMPUTED_VALUE"""),"")</f>
        <v/>
      </c>
      <c r="D149" t="str">
        <f>IFERROR(__xludf.DUMMYFUNCTION("""COMPUTED_VALUE"""),"")</f>
        <v/>
      </c>
      <c r="E149" t="str">
        <f>IFERROR(__xludf.DUMMYFUNCTION("""COMPUTED_VALUE"""),"")</f>
        <v/>
      </c>
      <c r="F149" t="str">
        <f>IFERROR(__xludf.DUMMYFUNCTION("""COMPUTED_VALUE"""),"")</f>
        <v/>
      </c>
      <c r="G149" t="str">
        <f>IFERROR(__xludf.DUMMYFUNCTION("""COMPUTED_VALUE"""),"")</f>
        <v/>
      </c>
      <c r="H149" t="str">
        <f>IFERROR(__xludf.DUMMYFUNCTION("""COMPUTED_VALUE"""),"")</f>
        <v/>
      </c>
      <c r="I149" t="str">
        <f>IFERROR(__xludf.DUMMYFUNCTION("""COMPUTED_VALUE"""),"")</f>
        <v/>
      </c>
      <c r="J149" t="str">
        <f>IFERROR(__xludf.DUMMYFUNCTION("""COMPUTED_VALUE"""),"")</f>
        <v/>
      </c>
      <c r="K149" t="str">
        <f>IFERROR(__xludf.DUMMYFUNCTION("""COMPUTED_VALUE"""),"")</f>
        <v/>
      </c>
    </row>
    <row r="150">
      <c r="A150" t="str">
        <f>IFERROR(__xludf.DUMMYFUNCTION("""COMPUTED_VALUE"""),"")</f>
        <v/>
      </c>
      <c r="B150" t="str">
        <f>IFERROR(__xludf.DUMMYFUNCTION("""COMPUTED_VALUE"""),"")</f>
        <v/>
      </c>
      <c r="C150" t="str">
        <f>IFERROR(__xludf.DUMMYFUNCTION("""COMPUTED_VALUE"""),"")</f>
        <v/>
      </c>
      <c r="D150" t="str">
        <f>IFERROR(__xludf.DUMMYFUNCTION("""COMPUTED_VALUE"""),"")</f>
        <v/>
      </c>
      <c r="E150" t="str">
        <f>IFERROR(__xludf.DUMMYFUNCTION("""COMPUTED_VALUE"""),"")</f>
        <v/>
      </c>
      <c r="F150" t="str">
        <f>IFERROR(__xludf.DUMMYFUNCTION("""COMPUTED_VALUE"""),"")</f>
        <v/>
      </c>
      <c r="G150" t="str">
        <f>IFERROR(__xludf.DUMMYFUNCTION("""COMPUTED_VALUE"""),"")</f>
        <v/>
      </c>
      <c r="H150" t="str">
        <f>IFERROR(__xludf.DUMMYFUNCTION("""COMPUTED_VALUE"""),"")</f>
        <v/>
      </c>
      <c r="I150" t="str">
        <f>IFERROR(__xludf.DUMMYFUNCTION("""COMPUTED_VALUE"""),"")</f>
        <v/>
      </c>
      <c r="J150" t="str">
        <f>IFERROR(__xludf.DUMMYFUNCTION("""COMPUTED_VALUE"""),"")</f>
        <v/>
      </c>
      <c r="K150" t="str">
        <f>IFERROR(__xludf.DUMMYFUNCTION("""COMPUTED_VALUE"""),"")</f>
        <v/>
      </c>
    </row>
    <row r="151">
      <c r="A151" t="str">
        <f>IFERROR(__xludf.DUMMYFUNCTION("""COMPUTED_VALUE"""),"")</f>
        <v/>
      </c>
      <c r="B151" t="str">
        <f>IFERROR(__xludf.DUMMYFUNCTION("""COMPUTED_VALUE"""),"")</f>
        <v/>
      </c>
      <c r="C151" t="str">
        <f>IFERROR(__xludf.DUMMYFUNCTION("""COMPUTED_VALUE"""),"")</f>
        <v/>
      </c>
      <c r="D151" t="str">
        <f>IFERROR(__xludf.DUMMYFUNCTION("""COMPUTED_VALUE"""),"")</f>
        <v/>
      </c>
      <c r="E151" t="str">
        <f>IFERROR(__xludf.DUMMYFUNCTION("""COMPUTED_VALUE"""),"")</f>
        <v/>
      </c>
      <c r="F151" t="str">
        <f>IFERROR(__xludf.DUMMYFUNCTION("""COMPUTED_VALUE"""),"")</f>
        <v/>
      </c>
      <c r="G151" t="str">
        <f>IFERROR(__xludf.DUMMYFUNCTION("""COMPUTED_VALUE"""),"")</f>
        <v/>
      </c>
      <c r="H151" t="str">
        <f>IFERROR(__xludf.DUMMYFUNCTION("""COMPUTED_VALUE"""),"")</f>
        <v/>
      </c>
      <c r="I151" t="str">
        <f>IFERROR(__xludf.DUMMYFUNCTION("""COMPUTED_VALUE"""),"")</f>
        <v/>
      </c>
      <c r="J151" t="str">
        <f>IFERROR(__xludf.DUMMYFUNCTION("""COMPUTED_VALUE"""),"")</f>
        <v/>
      </c>
      <c r="K151" t="str">
        <f>IFERROR(__xludf.DUMMYFUNCTION("""COMPUTED_VALUE"""),"")</f>
        <v/>
      </c>
    </row>
    <row r="152">
      <c r="A152" t="str">
        <f>IFERROR(__xludf.DUMMYFUNCTION("""COMPUTED_VALUE"""),"")</f>
        <v/>
      </c>
      <c r="B152" t="str">
        <f>IFERROR(__xludf.DUMMYFUNCTION("""COMPUTED_VALUE"""),"")</f>
        <v/>
      </c>
      <c r="C152" t="str">
        <f>IFERROR(__xludf.DUMMYFUNCTION("""COMPUTED_VALUE"""),"")</f>
        <v/>
      </c>
      <c r="D152" t="str">
        <f>IFERROR(__xludf.DUMMYFUNCTION("""COMPUTED_VALUE"""),"")</f>
        <v/>
      </c>
      <c r="E152" t="str">
        <f>IFERROR(__xludf.DUMMYFUNCTION("""COMPUTED_VALUE"""),"")</f>
        <v/>
      </c>
      <c r="F152" t="str">
        <f>IFERROR(__xludf.DUMMYFUNCTION("""COMPUTED_VALUE"""),"")</f>
        <v/>
      </c>
      <c r="G152" t="str">
        <f>IFERROR(__xludf.DUMMYFUNCTION("""COMPUTED_VALUE"""),"")</f>
        <v/>
      </c>
      <c r="H152" t="str">
        <f>IFERROR(__xludf.DUMMYFUNCTION("""COMPUTED_VALUE"""),"")</f>
        <v/>
      </c>
      <c r="I152" t="str">
        <f>IFERROR(__xludf.DUMMYFUNCTION("""COMPUTED_VALUE"""),"")</f>
        <v/>
      </c>
      <c r="J152" t="str">
        <f>IFERROR(__xludf.DUMMYFUNCTION("""COMPUTED_VALUE"""),"")</f>
        <v/>
      </c>
      <c r="K152" t="str">
        <f>IFERROR(__xludf.DUMMYFUNCTION("""COMPUTED_VALUE"""),"")</f>
        <v/>
      </c>
    </row>
    <row r="153">
      <c r="A153" t="str">
        <f>IFERROR(__xludf.DUMMYFUNCTION("""COMPUTED_VALUE"""),"")</f>
        <v/>
      </c>
      <c r="B153" t="str">
        <f>IFERROR(__xludf.DUMMYFUNCTION("""COMPUTED_VALUE"""),"")</f>
        <v/>
      </c>
      <c r="C153" t="str">
        <f>IFERROR(__xludf.DUMMYFUNCTION("""COMPUTED_VALUE"""),"")</f>
        <v/>
      </c>
      <c r="D153" t="str">
        <f>IFERROR(__xludf.DUMMYFUNCTION("""COMPUTED_VALUE"""),"")</f>
        <v/>
      </c>
      <c r="E153" t="str">
        <f>IFERROR(__xludf.DUMMYFUNCTION("""COMPUTED_VALUE"""),"")</f>
        <v/>
      </c>
      <c r="F153" t="str">
        <f>IFERROR(__xludf.DUMMYFUNCTION("""COMPUTED_VALUE"""),"")</f>
        <v/>
      </c>
      <c r="G153" t="str">
        <f>IFERROR(__xludf.DUMMYFUNCTION("""COMPUTED_VALUE"""),"")</f>
        <v/>
      </c>
      <c r="H153" t="str">
        <f>IFERROR(__xludf.DUMMYFUNCTION("""COMPUTED_VALUE"""),"")</f>
        <v/>
      </c>
      <c r="I153" t="str">
        <f>IFERROR(__xludf.DUMMYFUNCTION("""COMPUTED_VALUE"""),"")</f>
        <v/>
      </c>
      <c r="J153" t="str">
        <f>IFERROR(__xludf.DUMMYFUNCTION("""COMPUTED_VALUE"""),"")</f>
        <v/>
      </c>
      <c r="K153" t="str">
        <f>IFERROR(__xludf.DUMMYFUNCTION("""COMPUTED_VALUE"""),"")</f>
        <v/>
      </c>
    </row>
    <row r="154">
      <c r="A154" t="str">
        <f>IFERROR(__xludf.DUMMYFUNCTION("""COMPUTED_VALUE"""),"")</f>
        <v/>
      </c>
      <c r="B154" t="str">
        <f>IFERROR(__xludf.DUMMYFUNCTION("""COMPUTED_VALUE"""),"")</f>
        <v/>
      </c>
      <c r="C154" t="str">
        <f>IFERROR(__xludf.DUMMYFUNCTION("""COMPUTED_VALUE"""),"")</f>
        <v/>
      </c>
      <c r="D154" t="str">
        <f>IFERROR(__xludf.DUMMYFUNCTION("""COMPUTED_VALUE"""),"")</f>
        <v/>
      </c>
      <c r="E154" t="str">
        <f>IFERROR(__xludf.DUMMYFUNCTION("""COMPUTED_VALUE"""),"")</f>
        <v/>
      </c>
      <c r="F154" t="str">
        <f>IFERROR(__xludf.DUMMYFUNCTION("""COMPUTED_VALUE"""),"")</f>
        <v/>
      </c>
      <c r="G154" t="str">
        <f>IFERROR(__xludf.DUMMYFUNCTION("""COMPUTED_VALUE"""),"")</f>
        <v/>
      </c>
      <c r="H154" t="str">
        <f>IFERROR(__xludf.DUMMYFUNCTION("""COMPUTED_VALUE"""),"")</f>
        <v/>
      </c>
      <c r="I154" t="str">
        <f>IFERROR(__xludf.DUMMYFUNCTION("""COMPUTED_VALUE"""),"")</f>
        <v/>
      </c>
      <c r="J154" t="str">
        <f>IFERROR(__xludf.DUMMYFUNCTION("""COMPUTED_VALUE"""),"")</f>
        <v/>
      </c>
      <c r="K154" t="str">
        <f>IFERROR(__xludf.DUMMYFUNCTION("""COMPUTED_VALUE"""),"")</f>
        <v/>
      </c>
    </row>
    <row r="155">
      <c r="A155" t="str">
        <f>IFERROR(__xludf.DUMMYFUNCTION("""COMPUTED_VALUE"""),"")</f>
        <v/>
      </c>
      <c r="B155" t="str">
        <f>IFERROR(__xludf.DUMMYFUNCTION("""COMPUTED_VALUE"""),"")</f>
        <v/>
      </c>
      <c r="C155" t="str">
        <f>IFERROR(__xludf.DUMMYFUNCTION("""COMPUTED_VALUE"""),"")</f>
        <v/>
      </c>
      <c r="D155" t="str">
        <f>IFERROR(__xludf.DUMMYFUNCTION("""COMPUTED_VALUE"""),"")</f>
        <v/>
      </c>
      <c r="E155" t="str">
        <f>IFERROR(__xludf.DUMMYFUNCTION("""COMPUTED_VALUE"""),"")</f>
        <v/>
      </c>
      <c r="F155" t="str">
        <f>IFERROR(__xludf.DUMMYFUNCTION("""COMPUTED_VALUE"""),"")</f>
        <v/>
      </c>
      <c r="G155" t="str">
        <f>IFERROR(__xludf.DUMMYFUNCTION("""COMPUTED_VALUE"""),"")</f>
        <v/>
      </c>
      <c r="H155" t="str">
        <f>IFERROR(__xludf.DUMMYFUNCTION("""COMPUTED_VALUE"""),"")</f>
        <v/>
      </c>
      <c r="I155" t="str">
        <f>IFERROR(__xludf.DUMMYFUNCTION("""COMPUTED_VALUE"""),"")</f>
        <v/>
      </c>
      <c r="J155" t="str">
        <f>IFERROR(__xludf.DUMMYFUNCTION("""COMPUTED_VALUE"""),"")</f>
        <v/>
      </c>
      <c r="K155" t="str">
        <f>IFERROR(__xludf.DUMMYFUNCTION("""COMPUTED_VALUE"""),"")</f>
        <v/>
      </c>
    </row>
    <row r="156">
      <c r="A156" t="str">
        <f>IFERROR(__xludf.DUMMYFUNCTION("""COMPUTED_VALUE"""),"")</f>
        <v/>
      </c>
      <c r="B156" t="str">
        <f>IFERROR(__xludf.DUMMYFUNCTION("""COMPUTED_VALUE"""),"")</f>
        <v/>
      </c>
      <c r="C156" t="str">
        <f>IFERROR(__xludf.DUMMYFUNCTION("""COMPUTED_VALUE"""),"")</f>
        <v/>
      </c>
      <c r="D156" t="str">
        <f>IFERROR(__xludf.DUMMYFUNCTION("""COMPUTED_VALUE"""),"")</f>
        <v/>
      </c>
      <c r="E156" t="str">
        <f>IFERROR(__xludf.DUMMYFUNCTION("""COMPUTED_VALUE"""),"")</f>
        <v/>
      </c>
      <c r="F156" t="str">
        <f>IFERROR(__xludf.DUMMYFUNCTION("""COMPUTED_VALUE"""),"")</f>
        <v/>
      </c>
      <c r="G156" t="str">
        <f>IFERROR(__xludf.DUMMYFUNCTION("""COMPUTED_VALUE"""),"")</f>
        <v/>
      </c>
      <c r="H156" t="str">
        <f>IFERROR(__xludf.DUMMYFUNCTION("""COMPUTED_VALUE"""),"")</f>
        <v/>
      </c>
      <c r="I156" t="str">
        <f>IFERROR(__xludf.DUMMYFUNCTION("""COMPUTED_VALUE"""),"")</f>
        <v/>
      </c>
      <c r="J156" t="str">
        <f>IFERROR(__xludf.DUMMYFUNCTION("""COMPUTED_VALUE"""),"")</f>
        <v/>
      </c>
      <c r="K156" t="str">
        <f>IFERROR(__xludf.DUMMYFUNCTION("""COMPUTED_VALUE"""),"")</f>
        <v/>
      </c>
    </row>
    <row r="157">
      <c r="A157" t="str">
        <f>IFERROR(__xludf.DUMMYFUNCTION("""COMPUTED_VALUE"""),"")</f>
        <v/>
      </c>
      <c r="B157" t="str">
        <f>IFERROR(__xludf.DUMMYFUNCTION("""COMPUTED_VALUE"""),"")</f>
        <v/>
      </c>
      <c r="C157" t="str">
        <f>IFERROR(__xludf.DUMMYFUNCTION("""COMPUTED_VALUE"""),"")</f>
        <v/>
      </c>
      <c r="D157" t="str">
        <f>IFERROR(__xludf.DUMMYFUNCTION("""COMPUTED_VALUE"""),"")</f>
        <v/>
      </c>
      <c r="E157" t="str">
        <f>IFERROR(__xludf.DUMMYFUNCTION("""COMPUTED_VALUE"""),"")</f>
        <v/>
      </c>
      <c r="F157" t="str">
        <f>IFERROR(__xludf.DUMMYFUNCTION("""COMPUTED_VALUE"""),"")</f>
        <v/>
      </c>
      <c r="G157" t="str">
        <f>IFERROR(__xludf.DUMMYFUNCTION("""COMPUTED_VALUE"""),"")</f>
        <v/>
      </c>
      <c r="H157" t="str">
        <f>IFERROR(__xludf.DUMMYFUNCTION("""COMPUTED_VALUE"""),"")</f>
        <v/>
      </c>
      <c r="I157" t="str">
        <f>IFERROR(__xludf.DUMMYFUNCTION("""COMPUTED_VALUE"""),"")</f>
        <v/>
      </c>
      <c r="J157" t="str">
        <f>IFERROR(__xludf.DUMMYFUNCTION("""COMPUTED_VALUE"""),"")</f>
        <v/>
      </c>
      <c r="K157" t="str">
        <f>IFERROR(__xludf.DUMMYFUNCTION("""COMPUTED_VALUE"""),"")</f>
        <v/>
      </c>
    </row>
    <row r="158">
      <c r="A158" t="str">
        <f>IFERROR(__xludf.DUMMYFUNCTION("""COMPUTED_VALUE"""),"")</f>
        <v/>
      </c>
      <c r="B158" t="str">
        <f>IFERROR(__xludf.DUMMYFUNCTION("""COMPUTED_VALUE"""),"")</f>
        <v/>
      </c>
      <c r="C158" t="str">
        <f>IFERROR(__xludf.DUMMYFUNCTION("""COMPUTED_VALUE"""),"")</f>
        <v/>
      </c>
      <c r="D158" t="str">
        <f>IFERROR(__xludf.DUMMYFUNCTION("""COMPUTED_VALUE"""),"")</f>
        <v/>
      </c>
      <c r="E158" t="str">
        <f>IFERROR(__xludf.DUMMYFUNCTION("""COMPUTED_VALUE"""),"")</f>
        <v/>
      </c>
      <c r="F158" t="str">
        <f>IFERROR(__xludf.DUMMYFUNCTION("""COMPUTED_VALUE"""),"")</f>
        <v/>
      </c>
      <c r="G158" t="str">
        <f>IFERROR(__xludf.DUMMYFUNCTION("""COMPUTED_VALUE"""),"")</f>
        <v/>
      </c>
      <c r="H158" t="str">
        <f>IFERROR(__xludf.DUMMYFUNCTION("""COMPUTED_VALUE"""),"")</f>
        <v/>
      </c>
      <c r="I158" t="str">
        <f>IFERROR(__xludf.DUMMYFUNCTION("""COMPUTED_VALUE"""),"")</f>
        <v/>
      </c>
      <c r="J158" t="str">
        <f>IFERROR(__xludf.DUMMYFUNCTION("""COMPUTED_VALUE"""),"")</f>
        <v/>
      </c>
      <c r="K158" t="str">
        <f>IFERROR(__xludf.DUMMYFUNCTION("""COMPUTED_VALUE"""),"")</f>
        <v/>
      </c>
    </row>
    <row r="159">
      <c r="A159" t="str">
        <f>IFERROR(__xludf.DUMMYFUNCTION("""COMPUTED_VALUE"""),"")</f>
        <v/>
      </c>
      <c r="B159" t="str">
        <f>IFERROR(__xludf.DUMMYFUNCTION("""COMPUTED_VALUE"""),"")</f>
        <v/>
      </c>
      <c r="C159" t="str">
        <f>IFERROR(__xludf.DUMMYFUNCTION("""COMPUTED_VALUE"""),"")</f>
        <v/>
      </c>
      <c r="D159" t="str">
        <f>IFERROR(__xludf.DUMMYFUNCTION("""COMPUTED_VALUE"""),"")</f>
        <v/>
      </c>
      <c r="E159" t="str">
        <f>IFERROR(__xludf.DUMMYFUNCTION("""COMPUTED_VALUE"""),"")</f>
        <v/>
      </c>
      <c r="F159" t="str">
        <f>IFERROR(__xludf.DUMMYFUNCTION("""COMPUTED_VALUE"""),"")</f>
        <v/>
      </c>
      <c r="G159" t="str">
        <f>IFERROR(__xludf.DUMMYFUNCTION("""COMPUTED_VALUE"""),"")</f>
        <v/>
      </c>
      <c r="H159" t="str">
        <f>IFERROR(__xludf.DUMMYFUNCTION("""COMPUTED_VALUE"""),"")</f>
        <v/>
      </c>
      <c r="I159" t="str">
        <f>IFERROR(__xludf.DUMMYFUNCTION("""COMPUTED_VALUE"""),"")</f>
        <v/>
      </c>
      <c r="J159" t="str">
        <f>IFERROR(__xludf.DUMMYFUNCTION("""COMPUTED_VALUE"""),"")</f>
        <v/>
      </c>
      <c r="K159" t="str">
        <f>IFERROR(__xludf.DUMMYFUNCTION("""COMPUTED_VALUE"""),"")</f>
        <v/>
      </c>
    </row>
    <row r="160">
      <c r="A160" t="str">
        <f>IFERROR(__xludf.DUMMYFUNCTION("""COMPUTED_VALUE"""),"")</f>
        <v/>
      </c>
      <c r="B160" t="str">
        <f>IFERROR(__xludf.DUMMYFUNCTION("""COMPUTED_VALUE"""),"")</f>
        <v/>
      </c>
      <c r="C160" t="str">
        <f>IFERROR(__xludf.DUMMYFUNCTION("""COMPUTED_VALUE"""),"")</f>
        <v/>
      </c>
      <c r="D160" t="str">
        <f>IFERROR(__xludf.DUMMYFUNCTION("""COMPUTED_VALUE"""),"")</f>
        <v/>
      </c>
      <c r="E160" t="str">
        <f>IFERROR(__xludf.DUMMYFUNCTION("""COMPUTED_VALUE"""),"")</f>
        <v/>
      </c>
      <c r="F160" t="str">
        <f>IFERROR(__xludf.DUMMYFUNCTION("""COMPUTED_VALUE"""),"")</f>
        <v/>
      </c>
      <c r="G160" t="str">
        <f>IFERROR(__xludf.DUMMYFUNCTION("""COMPUTED_VALUE"""),"")</f>
        <v/>
      </c>
      <c r="H160" t="str">
        <f>IFERROR(__xludf.DUMMYFUNCTION("""COMPUTED_VALUE"""),"")</f>
        <v/>
      </c>
      <c r="I160" t="str">
        <f>IFERROR(__xludf.DUMMYFUNCTION("""COMPUTED_VALUE"""),"")</f>
        <v/>
      </c>
      <c r="J160" t="str">
        <f>IFERROR(__xludf.DUMMYFUNCTION("""COMPUTED_VALUE"""),"")</f>
        <v/>
      </c>
      <c r="K160" t="str">
        <f>IFERROR(__xludf.DUMMYFUNCTION("""COMPUTED_VALUE"""),"")</f>
        <v/>
      </c>
    </row>
    <row r="161">
      <c r="A161" t="str">
        <f>IFERROR(__xludf.DUMMYFUNCTION("""COMPUTED_VALUE"""),"")</f>
        <v/>
      </c>
      <c r="B161" t="str">
        <f>IFERROR(__xludf.DUMMYFUNCTION("""COMPUTED_VALUE"""),"")</f>
        <v/>
      </c>
      <c r="C161" t="str">
        <f>IFERROR(__xludf.DUMMYFUNCTION("""COMPUTED_VALUE"""),"")</f>
        <v/>
      </c>
      <c r="D161" t="str">
        <f>IFERROR(__xludf.DUMMYFUNCTION("""COMPUTED_VALUE"""),"")</f>
        <v/>
      </c>
      <c r="E161" t="str">
        <f>IFERROR(__xludf.DUMMYFUNCTION("""COMPUTED_VALUE"""),"")</f>
        <v/>
      </c>
      <c r="F161" t="str">
        <f>IFERROR(__xludf.DUMMYFUNCTION("""COMPUTED_VALUE"""),"")</f>
        <v/>
      </c>
      <c r="G161" t="str">
        <f>IFERROR(__xludf.DUMMYFUNCTION("""COMPUTED_VALUE"""),"")</f>
        <v/>
      </c>
      <c r="H161" t="str">
        <f>IFERROR(__xludf.DUMMYFUNCTION("""COMPUTED_VALUE"""),"")</f>
        <v/>
      </c>
      <c r="I161" t="str">
        <f>IFERROR(__xludf.DUMMYFUNCTION("""COMPUTED_VALUE"""),"")</f>
        <v/>
      </c>
      <c r="J161" t="str">
        <f>IFERROR(__xludf.DUMMYFUNCTION("""COMPUTED_VALUE"""),"")</f>
        <v/>
      </c>
      <c r="K161" t="str">
        <f>IFERROR(__xludf.DUMMYFUNCTION("""COMPUTED_VALUE"""),"")</f>
        <v/>
      </c>
    </row>
    <row r="162">
      <c r="A162" t="str">
        <f>IFERROR(__xludf.DUMMYFUNCTION("""COMPUTED_VALUE"""),"")</f>
        <v/>
      </c>
      <c r="B162" t="str">
        <f>IFERROR(__xludf.DUMMYFUNCTION("""COMPUTED_VALUE"""),"")</f>
        <v/>
      </c>
      <c r="C162" t="str">
        <f>IFERROR(__xludf.DUMMYFUNCTION("""COMPUTED_VALUE"""),"")</f>
        <v/>
      </c>
      <c r="D162" t="str">
        <f>IFERROR(__xludf.DUMMYFUNCTION("""COMPUTED_VALUE"""),"")</f>
        <v/>
      </c>
      <c r="E162" t="str">
        <f>IFERROR(__xludf.DUMMYFUNCTION("""COMPUTED_VALUE"""),"")</f>
        <v/>
      </c>
      <c r="F162" t="str">
        <f>IFERROR(__xludf.DUMMYFUNCTION("""COMPUTED_VALUE"""),"")</f>
        <v/>
      </c>
      <c r="G162" t="str">
        <f>IFERROR(__xludf.DUMMYFUNCTION("""COMPUTED_VALUE"""),"")</f>
        <v/>
      </c>
      <c r="H162" t="str">
        <f>IFERROR(__xludf.DUMMYFUNCTION("""COMPUTED_VALUE"""),"")</f>
        <v/>
      </c>
      <c r="I162" t="str">
        <f>IFERROR(__xludf.DUMMYFUNCTION("""COMPUTED_VALUE"""),"")</f>
        <v/>
      </c>
      <c r="J162" t="str">
        <f>IFERROR(__xludf.DUMMYFUNCTION("""COMPUTED_VALUE"""),"")</f>
        <v/>
      </c>
      <c r="K162" t="str">
        <f>IFERROR(__xludf.DUMMYFUNCTION("""COMPUTED_VALUE"""),"")</f>
        <v/>
      </c>
    </row>
    <row r="163">
      <c r="A163" t="str">
        <f>IFERROR(__xludf.DUMMYFUNCTION("""COMPUTED_VALUE"""),"")</f>
        <v/>
      </c>
      <c r="B163" t="str">
        <f>IFERROR(__xludf.DUMMYFUNCTION("""COMPUTED_VALUE"""),"")</f>
        <v/>
      </c>
      <c r="C163" t="str">
        <f>IFERROR(__xludf.DUMMYFUNCTION("""COMPUTED_VALUE"""),"")</f>
        <v/>
      </c>
      <c r="D163" t="str">
        <f>IFERROR(__xludf.DUMMYFUNCTION("""COMPUTED_VALUE"""),"")</f>
        <v/>
      </c>
      <c r="E163" t="str">
        <f>IFERROR(__xludf.DUMMYFUNCTION("""COMPUTED_VALUE"""),"")</f>
        <v/>
      </c>
      <c r="F163" t="str">
        <f>IFERROR(__xludf.DUMMYFUNCTION("""COMPUTED_VALUE"""),"")</f>
        <v/>
      </c>
      <c r="G163" t="str">
        <f>IFERROR(__xludf.DUMMYFUNCTION("""COMPUTED_VALUE"""),"")</f>
        <v/>
      </c>
      <c r="H163" t="str">
        <f>IFERROR(__xludf.DUMMYFUNCTION("""COMPUTED_VALUE"""),"")</f>
        <v/>
      </c>
      <c r="I163" t="str">
        <f>IFERROR(__xludf.DUMMYFUNCTION("""COMPUTED_VALUE"""),"")</f>
        <v/>
      </c>
      <c r="J163" t="str">
        <f>IFERROR(__xludf.DUMMYFUNCTION("""COMPUTED_VALUE"""),"")</f>
        <v/>
      </c>
      <c r="K163" t="str">
        <f>IFERROR(__xludf.DUMMYFUNCTION("""COMPUTED_VALUE"""),"")</f>
        <v/>
      </c>
    </row>
    <row r="164">
      <c r="A164" t="str">
        <f>IFERROR(__xludf.DUMMYFUNCTION("""COMPUTED_VALUE"""),"")</f>
        <v/>
      </c>
      <c r="B164" t="str">
        <f>IFERROR(__xludf.DUMMYFUNCTION("""COMPUTED_VALUE"""),"")</f>
        <v/>
      </c>
      <c r="C164" t="str">
        <f>IFERROR(__xludf.DUMMYFUNCTION("""COMPUTED_VALUE"""),"")</f>
        <v/>
      </c>
      <c r="D164" t="str">
        <f>IFERROR(__xludf.DUMMYFUNCTION("""COMPUTED_VALUE"""),"")</f>
        <v/>
      </c>
      <c r="E164" t="str">
        <f>IFERROR(__xludf.DUMMYFUNCTION("""COMPUTED_VALUE"""),"")</f>
        <v/>
      </c>
      <c r="F164" t="str">
        <f>IFERROR(__xludf.DUMMYFUNCTION("""COMPUTED_VALUE"""),"")</f>
        <v/>
      </c>
      <c r="G164" t="str">
        <f>IFERROR(__xludf.DUMMYFUNCTION("""COMPUTED_VALUE"""),"")</f>
        <v/>
      </c>
      <c r="H164" t="str">
        <f>IFERROR(__xludf.DUMMYFUNCTION("""COMPUTED_VALUE"""),"")</f>
        <v/>
      </c>
      <c r="I164" t="str">
        <f>IFERROR(__xludf.DUMMYFUNCTION("""COMPUTED_VALUE"""),"")</f>
        <v/>
      </c>
      <c r="J164" t="str">
        <f>IFERROR(__xludf.DUMMYFUNCTION("""COMPUTED_VALUE"""),"")</f>
        <v/>
      </c>
      <c r="K164" t="str">
        <f>IFERROR(__xludf.DUMMYFUNCTION("""COMPUTED_VALUE"""),"")</f>
        <v/>
      </c>
    </row>
    <row r="165">
      <c r="A165" t="str">
        <f>IFERROR(__xludf.DUMMYFUNCTION("""COMPUTED_VALUE"""),"")</f>
        <v/>
      </c>
      <c r="B165" t="str">
        <f>IFERROR(__xludf.DUMMYFUNCTION("""COMPUTED_VALUE"""),"")</f>
        <v/>
      </c>
      <c r="C165" t="str">
        <f>IFERROR(__xludf.DUMMYFUNCTION("""COMPUTED_VALUE"""),"")</f>
        <v/>
      </c>
      <c r="D165" t="str">
        <f>IFERROR(__xludf.DUMMYFUNCTION("""COMPUTED_VALUE"""),"")</f>
        <v/>
      </c>
      <c r="E165" t="str">
        <f>IFERROR(__xludf.DUMMYFUNCTION("""COMPUTED_VALUE"""),"")</f>
        <v/>
      </c>
      <c r="F165" t="str">
        <f>IFERROR(__xludf.DUMMYFUNCTION("""COMPUTED_VALUE"""),"")</f>
        <v/>
      </c>
      <c r="G165" t="str">
        <f>IFERROR(__xludf.DUMMYFUNCTION("""COMPUTED_VALUE"""),"")</f>
        <v/>
      </c>
      <c r="H165" t="str">
        <f>IFERROR(__xludf.DUMMYFUNCTION("""COMPUTED_VALUE"""),"")</f>
        <v/>
      </c>
      <c r="I165" t="str">
        <f>IFERROR(__xludf.DUMMYFUNCTION("""COMPUTED_VALUE"""),"")</f>
        <v/>
      </c>
      <c r="J165" t="str">
        <f>IFERROR(__xludf.DUMMYFUNCTION("""COMPUTED_VALUE"""),"")</f>
        <v/>
      </c>
      <c r="K165" t="str">
        <f>IFERROR(__xludf.DUMMYFUNCTION("""COMPUTED_VALUE"""),"")</f>
        <v/>
      </c>
    </row>
    <row r="166">
      <c r="A166" t="str">
        <f>IFERROR(__xludf.DUMMYFUNCTION("""COMPUTED_VALUE"""),"")</f>
        <v/>
      </c>
      <c r="B166" t="str">
        <f>IFERROR(__xludf.DUMMYFUNCTION("""COMPUTED_VALUE"""),"")</f>
        <v/>
      </c>
      <c r="C166" t="str">
        <f>IFERROR(__xludf.DUMMYFUNCTION("""COMPUTED_VALUE"""),"")</f>
        <v/>
      </c>
      <c r="D166" t="str">
        <f>IFERROR(__xludf.DUMMYFUNCTION("""COMPUTED_VALUE"""),"")</f>
        <v/>
      </c>
      <c r="E166" t="str">
        <f>IFERROR(__xludf.DUMMYFUNCTION("""COMPUTED_VALUE"""),"")</f>
        <v/>
      </c>
      <c r="F166" t="str">
        <f>IFERROR(__xludf.DUMMYFUNCTION("""COMPUTED_VALUE"""),"")</f>
        <v/>
      </c>
      <c r="G166" t="str">
        <f>IFERROR(__xludf.DUMMYFUNCTION("""COMPUTED_VALUE"""),"")</f>
        <v/>
      </c>
      <c r="H166" t="str">
        <f>IFERROR(__xludf.DUMMYFUNCTION("""COMPUTED_VALUE"""),"")</f>
        <v/>
      </c>
      <c r="I166" t="str">
        <f>IFERROR(__xludf.DUMMYFUNCTION("""COMPUTED_VALUE"""),"")</f>
        <v/>
      </c>
      <c r="J166" t="str">
        <f>IFERROR(__xludf.DUMMYFUNCTION("""COMPUTED_VALUE"""),"")</f>
        <v/>
      </c>
      <c r="K166" t="str">
        <f>IFERROR(__xludf.DUMMYFUNCTION("""COMPUTED_VALUE"""),"")</f>
        <v/>
      </c>
    </row>
    <row r="167">
      <c r="A167" t="str">
        <f>IFERROR(__xludf.DUMMYFUNCTION("""COMPUTED_VALUE"""),"")</f>
        <v/>
      </c>
      <c r="B167" t="str">
        <f>IFERROR(__xludf.DUMMYFUNCTION("""COMPUTED_VALUE"""),"")</f>
        <v/>
      </c>
      <c r="C167" t="str">
        <f>IFERROR(__xludf.DUMMYFUNCTION("""COMPUTED_VALUE"""),"")</f>
        <v/>
      </c>
      <c r="D167" t="str">
        <f>IFERROR(__xludf.DUMMYFUNCTION("""COMPUTED_VALUE"""),"")</f>
        <v/>
      </c>
      <c r="E167" t="str">
        <f>IFERROR(__xludf.DUMMYFUNCTION("""COMPUTED_VALUE"""),"")</f>
        <v/>
      </c>
      <c r="F167" t="str">
        <f>IFERROR(__xludf.DUMMYFUNCTION("""COMPUTED_VALUE"""),"")</f>
        <v/>
      </c>
      <c r="G167" t="str">
        <f>IFERROR(__xludf.DUMMYFUNCTION("""COMPUTED_VALUE"""),"")</f>
        <v/>
      </c>
      <c r="H167" t="str">
        <f>IFERROR(__xludf.DUMMYFUNCTION("""COMPUTED_VALUE"""),"")</f>
        <v/>
      </c>
      <c r="I167" t="str">
        <f>IFERROR(__xludf.DUMMYFUNCTION("""COMPUTED_VALUE"""),"")</f>
        <v/>
      </c>
      <c r="J167" t="str">
        <f>IFERROR(__xludf.DUMMYFUNCTION("""COMPUTED_VALUE"""),"")</f>
        <v/>
      </c>
      <c r="K167" t="str">
        <f>IFERROR(__xludf.DUMMYFUNCTION("""COMPUTED_VALUE"""),"")</f>
        <v/>
      </c>
    </row>
    <row r="168">
      <c r="A168" t="str">
        <f>IFERROR(__xludf.DUMMYFUNCTION("""COMPUTED_VALUE"""),"")</f>
        <v/>
      </c>
      <c r="B168" t="str">
        <f>IFERROR(__xludf.DUMMYFUNCTION("""COMPUTED_VALUE"""),"")</f>
        <v/>
      </c>
      <c r="C168" t="str">
        <f>IFERROR(__xludf.DUMMYFUNCTION("""COMPUTED_VALUE"""),"")</f>
        <v/>
      </c>
      <c r="D168" t="str">
        <f>IFERROR(__xludf.DUMMYFUNCTION("""COMPUTED_VALUE"""),"")</f>
        <v/>
      </c>
      <c r="E168" t="str">
        <f>IFERROR(__xludf.DUMMYFUNCTION("""COMPUTED_VALUE"""),"")</f>
        <v/>
      </c>
      <c r="F168" t="str">
        <f>IFERROR(__xludf.DUMMYFUNCTION("""COMPUTED_VALUE"""),"")</f>
        <v/>
      </c>
      <c r="G168" t="str">
        <f>IFERROR(__xludf.DUMMYFUNCTION("""COMPUTED_VALUE"""),"")</f>
        <v/>
      </c>
      <c r="H168" t="str">
        <f>IFERROR(__xludf.DUMMYFUNCTION("""COMPUTED_VALUE"""),"")</f>
        <v/>
      </c>
      <c r="I168" t="str">
        <f>IFERROR(__xludf.DUMMYFUNCTION("""COMPUTED_VALUE"""),"")</f>
        <v/>
      </c>
      <c r="J168" t="str">
        <f>IFERROR(__xludf.DUMMYFUNCTION("""COMPUTED_VALUE"""),"")</f>
        <v/>
      </c>
      <c r="K168" t="str">
        <f>IFERROR(__xludf.DUMMYFUNCTION("""COMPUTED_VALUE"""),"")</f>
        <v/>
      </c>
    </row>
    <row r="169">
      <c r="A169" t="str">
        <f>IFERROR(__xludf.DUMMYFUNCTION("""COMPUTED_VALUE"""),"")</f>
        <v/>
      </c>
      <c r="B169" t="str">
        <f>IFERROR(__xludf.DUMMYFUNCTION("""COMPUTED_VALUE"""),"")</f>
        <v/>
      </c>
      <c r="C169" t="str">
        <f>IFERROR(__xludf.DUMMYFUNCTION("""COMPUTED_VALUE"""),"")</f>
        <v/>
      </c>
      <c r="D169" t="str">
        <f>IFERROR(__xludf.DUMMYFUNCTION("""COMPUTED_VALUE"""),"")</f>
        <v/>
      </c>
      <c r="E169" t="str">
        <f>IFERROR(__xludf.DUMMYFUNCTION("""COMPUTED_VALUE"""),"")</f>
        <v/>
      </c>
      <c r="F169" t="str">
        <f>IFERROR(__xludf.DUMMYFUNCTION("""COMPUTED_VALUE"""),"")</f>
        <v/>
      </c>
      <c r="G169" t="str">
        <f>IFERROR(__xludf.DUMMYFUNCTION("""COMPUTED_VALUE"""),"")</f>
        <v/>
      </c>
      <c r="H169" t="str">
        <f>IFERROR(__xludf.DUMMYFUNCTION("""COMPUTED_VALUE"""),"")</f>
        <v/>
      </c>
      <c r="I169" t="str">
        <f>IFERROR(__xludf.DUMMYFUNCTION("""COMPUTED_VALUE"""),"")</f>
        <v/>
      </c>
      <c r="J169" t="str">
        <f>IFERROR(__xludf.DUMMYFUNCTION("""COMPUTED_VALUE"""),"")</f>
        <v/>
      </c>
      <c r="K169" t="str">
        <f>IFERROR(__xludf.DUMMYFUNCTION("""COMPUTED_VALUE"""),"")</f>
        <v/>
      </c>
    </row>
    <row r="170">
      <c r="A170" t="str">
        <f>IFERROR(__xludf.DUMMYFUNCTION("""COMPUTED_VALUE"""),"")</f>
        <v/>
      </c>
      <c r="B170" t="str">
        <f>IFERROR(__xludf.DUMMYFUNCTION("""COMPUTED_VALUE"""),"")</f>
        <v/>
      </c>
      <c r="C170" t="str">
        <f>IFERROR(__xludf.DUMMYFUNCTION("""COMPUTED_VALUE"""),"")</f>
        <v/>
      </c>
      <c r="D170" t="str">
        <f>IFERROR(__xludf.DUMMYFUNCTION("""COMPUTED_VALUE"""),"")</f>
        <v/>
      </c>
      <c r="E170" t="str">
        <f>IFERROR(__xludf.DUMMYFUNCTION("""COMPUTED_VALUE"""),"")</f>
        <v/>
      </c>
      <c r="F170" t="str">
        <f>IFERROR(__xludf.DUMMYFUNCTION("""COMPUTED_VALUE"""),"")</f>
        <v/>
      </c>
      <c r="G170" t="str">
        <f>IFERROR(__xludf.DUMMYFUNCTION("""COMPUTED_VALUE"""),"")</f>
        <v/>
      </c>
      <c r="H170" t="str">
        <f>IFERROR(__xludf.DUMMYFUNCTION("""COMPUTED_VALUE"""),"")</f>
        <v/>
      </c>
      <c r="I170" t="str">
        <f>IFERROR(__xludf.DUMMYFUNCTION("""COMPUTED_VALUE"""),"")</f>
        <v/>
      </c>
      <c r="J170" t="str">
        <f>IFERROR(__xludf.DUMMYFUNCTION("""COMPUTED_VALUE"""),"")</f>
        <v/>
      </c>
      <c r="K170" t="str">
        <f>IFERROR(__xludf.DUMMYFUNCTION("""COMPUTED_VALUE"""),"")</f>
        <v/>
      </c>
    </row>
    <row r="171">
      <c r="A171" t="str">
        <f>IFERROR(__xludf.DUMMYFUNCTION("""COMPUTED_VALUE"""),"")</f>
        <v/>
      </c>
      <c r="B171" t="str">
        <f>IFERROR(__xludf.DUMMYFUNCTION("""COMPUTED_VALUE"""),"")</f>
        <v/>
      </c>
      <c r="C171" t="str">
        <f>IFERROR(__xludf.DUMMYFUNCTION("""COMPUTED_VALUE"""),"")</f>
        <v/>
      </c>
      <c r="D171" t="str">
        <f>IFERROR(__xludf.DUMMYFUNCTION("""COMPUTED_VALUE"""),"")</f>
        <v/>
      </c>
      <c r="E171" t="str">
        <f>IFERROR(__xludf.DUMMYFUNCTION("""COMPUTED_VALUE"""),"")</f>
        <v/>
      </c>
      <c r="F171" t="str">
        <f>IFERROR(__xludf.DUMMYFUNCTION("""COMPUTED_VALUE"""),"")</f>
        <v/>
      </c>
      <c r="G171" t="str">
        <f>IFERROR(__xludf.DUMMYFUNCTION("""COMPUTED_VALUE"""),"")</f>
        <v/>
      </c>
      <c r="H171" t="str">
        <f>IFERROR(__xludf.DUMMYFUNCTION("""COMPUTED_VALUE"""),"")</f>
        <v/>
      </c>
      <c r="I171" t="str">
        <f>IFERROR(__xludf.DUMMYFUNCTION("""COMPUTED_VALUE"""),"")</f>
        <v/>
      </c>
      <c r="J171" t="str">
        <f>IFERROR(__xludf.DUMMYFUNCTION("""COMPUTED_VALUE"""),"")</f>
        <v/>
      </c>
      <c r="K171" t="str">
        <f>IFERROR(__xludf.DUMMYFUNCTION("""COMPUTED_VALUE"""),"")</f>
        <v/>
      </c>
    </row>
    <row r="172">
      <c r="A172" t="str">
        <f>IFERROR(__xludf.DUMMYFUNCTION("""COMPUTED_VALUE"""),"")</f>
        <v/>
      </c>
      <c r="B172" t="str">
        <f>IFERROR(__xludf.DUMMYFUNCTION("""COMPUTED_VALUE"""),"")</f>
        <v/>
      </c>
      <c r="C172" t="str">
        <f>IFERROR(__xludf.DUMMYFUNCTION("""COMPUTED_VALUE"""),"")</f>
        <v/>
      </c>
      <c r="D172" t="str">
        <f>IFERROR(__xludf.DUMMYFUNCTION("""COMPUTED_VALUE"""),"")</f>
        <v/>
      </c>
      <c r="E172" t="str">
        <f>IFERROR(__xludf.DUMMYFUNCTION("""COMPUTED_VALUE"""),"")</f>
        <v/>
      </c>
      <c r="F172" t="str">
        <f>IFERROR(__xludf.DUMMYFUNCTION("""COMPUTED_VALUE"""),"")</f>
        <v/>
      </c>
      <c r="G172" t="str">
        <f>IFERROR(__xludf.DUMMYFUNCTION("""COMPUTED_VALUE"""),"")</f>
        <v/>
      </c>
      <c r="H172" t="str">
        <f>IFERROR(__xludf.DUMMYFUNCTION("""COMPUTED_VALUE"""),"")</f>
        <v/>
      </c>
      <c r="I172" t="str">
        <f>IFERROR(__xludf.DUMMYFUNCTION("""COMPUTED_VALUE"""),"")</f>
        <v/>
      </c>
      <c r="J172" t="str">
        <f>IFERROR(__xludf.DUMMYFUNCTION("""COMPUTED_VALUE"""),"")</f>
        <v/>
      </c>
      <c r="K172" t="str">
        <f>IFERROR(__xludf.DUMMYFUNCTION("""COMPUTED_VALUE"""),"")</f>
        <v/>
      </c>
    </row>
    <row r="173">
      <c r="A173" t="str">
        <f>IFERROR(__xludf.DUMMYFUNCTION("""COMPUTED_VALUE"""),"")</f>
        <v/>
      </c>
      <c r="B173" t="str">
        <f>IFERROR(__xludf.DUMMYFUNCTION("""COMPUTED_VALUE"""),"")</f>
        <v/>
      </c>
      <c r="C173" t="str">
        <f>IFERROR(__xludf.DUMMYFUNCTION("""COMPUTED_VALUE"""),"")</f>
        <v/>
      </c>
      <c r="D173" t="str">
        <f>IFERROR(__xludf.DUMMYFUNCTION("""COMPUTED_VALUE"""),"")</f>
        <v/>
      </c>
      <c r="E173" t="str">
        <f>IFERROR(__xludf.DUMMYFUNCTION("""COMPUTED_VALUE"""),"")</f>
        <v/>
      </c>
      <c r="F173" t="str">
        <f>IFERROR(__xludf.DUMMYFUNCTION("""COMPUTED_VALUE"""),"")</f>
        <v/>
      </c>
      <c r="G173" t="str">
        <f>IFERROR(__xludf.DUMMYFUNCTION("""COMPUTED_VALUE"""),"")</f>
        <v/>
      </c>
      <c r="H173" t="str">
        <f>IFERROR(__xludf.DUMMYFUNCTION("""COMPUTED_VALUE"""),"")</f>
        <v/>
      </c>
      <c r="I173" t="str">
        <f>IFERROR(__xludf.DUMMYFUNCTION("""COMPUTED_VALUE"""),"")</f>
        <v/>
      </c>
      <c r="J173" t="str">
        <f>IFERROR(__xludf.DUMMYFUNCTION("""COMPUTED_VALUE"""),"")</f>
        <v/>
      </c>
      <c r="K173" t="str">
        <f>IFERROR(__xludf.DUMMYFUNCTION("""COMPUTED_VALUE"""),"")</f>
        <v/>
      </c>
    </row>
    <row r="174">
      <c r="A174" t="str">
        <f>IFERROR(__xludf.DUMMYFUNCTION("""COMPUTED_VALUE"""),"")</f>
        <v/>
      </c>
      <c r="B174" t="str">
        <f>IFERROR(__xludf.DUMMYFUNCTION("""COMPUTED_VALUE"""),"")</f>
        <v/>
      </c>
      <c r="C174" t="str">
        <f>IFERROR(__xludf.DUMMYFUNCTION("""COMPUTED_VALUE"""),"")</f>
        <v/>
      </c>
      <c r="D174" t="str">
        <f>IFERROR(__xludf.DUMMYFUNCTION("""COMPUTED_VALUE"""),"")</f>
        <v/>
      </c>
      <c r="E174" t="str">
        <f>IFERROR(__xludf.DUMMYFUNCTION("""COMPUTED_VALUE"""),"")</f>
        <v/>
      </c>
      <c r="F174" t="str">
        <f>IFERROR(__xludf.DUMMYFUNCTION("""COMPUTED_VALUE"""),"")</f>
        <v/>
      </c>
      <c r="G174" t="str">
        <f>IFERROR(__xludf.DUMMYFUNCTION("""COMPUTED_VALUE"""),"")</f>
        <v/>
      </c>
      <c r="H174" t="str">
        <f>IFERROR(__xludf.DUMMYFUNCTION("""COMPUTED_VALUE"""),"")</f>
        <v/>
      </c>
      <c r="I174" t="str">
        <f>IFERROR(__xludf.DUMMYFUNCTION("""COMPUTED_VALUE"""),"")</f>
        <v/>
      </c>
      <c r="J174" t="str">
        <f>IFERROR(__xludf.DUMMYFUNCTION("""COMPUTED_VALUE"""),"")</f>
        <v/>
      </c>
      <c r="K174" t="str">
        <f>IFERROR(__xludf.DUMMYFUNCTION("""COMPUTED_VALUE"""),"")</f>
        <v/>
      </c>
    </row>
    <row r="175">
      <c r="A175" t="str">
        <f>IFERROR(__xludf.DUMMYFUNCTION("""COMPUTED_VALUE"""),"")</f>
        <v/>
      </c>
      <c r="B175" t="str">
        <f>IFERROR(__xludf.DUMMYFUNCTION("""COMPUTED_VALUE"""),"")</f>
        <v/>
      </c>
      <c r="C175" t="str">
        <f>IFERROR(__xludf.DUMMYFUNCTION("""COMPUTED_VALUE"""),"")</f>
        <v/>
      </c>
      <c r="D175" t="str">
        <f>IFERROR(__xludf.DUMMYFUNCTION("""COMPUTED_VALUE"""),"")</f>
        <v/>
      </c>
      <c r="E175" t="str">
        <f>IFERROR(__xludf.DUMMYFUNCTION("""COMPUTED_VALUE"""),"")</f>
        <v/>
      </c>
      <c r="F175" t="str">
        <f>IFERROR(__xludf.DUMMYFUNCTION("""COMPUTED_VALUE"""),"")</f>
        <v/>
      </c>
      <c r="G175" t="str">
        <f>IFERROR(__xludf.DUMMYFUNCTION("""COMPUTED_VALUE"""),"")</f>
        <v/>
      </c>
      <c r="H175" t="str">
        <f>IFERROR(__xludf.DUMMYFUNCTION("""COMPUTED_VALUE"""),"")</f>
        <v/>
      </c>
      <c r="I175" t="str">
        <f>IFERROR(__xludf.DUMMYFUNCTION("""COMPUTED_VALUE"""),"")</f>
        <v/>
      </c>
      <c r="J175" t="str">
        <f>IFERROR(__xludf.DUMMYFUNCTION("""COMPUTED_VALUE"""),"")</f>
        <v/>
      </c>
      <c r="K175" t="str">
        <f>IFERROR(__xludf.DUMMYFUNCTION("""COMPUTED_VALUE"""),"")</f>
        <v/>
      </c>
    </row>
    <row r="176">
      <c r="A176" t="str">
        <f>IFERROR(__xludf.DUMMYFUNCTION("""COMPUTED_VALUE"""),"")</f>
        <v/>
      </c>
      <c r="B176" t="str">
        <f>IFERROR(__xludf.DUMMYFUNCTION("""COMPUTED_VALUE"""),"")</f>
        <v/>
      </c>
      <c r="C176" t="str">
        <f>IFERROR(__xludf.DUMMYFUNCTION("""COMPUTED_VALUE"""),"")</f>
        <v/>
      </c>
      <c r="D176" t="str">
        <f>IFERROR(__xludf.DUMMYFUNCTION("""COMPUTED_VALUE"""),"")</f>
        <v/>
      </c>
      <c r="E176" t="str">
        <f>IFERROR(__xludf.DUMMYFUNCTION("""COMPUTED_VALUE"""),"")</f>
        <v/>
      </c>
      <c r="F176" t="str">
        <f>IFERROR(__xludf.DUMMYFUNCTION("""COMPUTED_VALUE"""),"")</f>
        <v/>
      </c>
      <c r="G176" t="str">
        <f>IFERROR(__xludf.DUMMYFUNCTION("""COMPUTED_VALUE"""),"")</f>
        <v/>
      </c>
      <c r="H176" t="str">
        <f>IFERROR(__xludf.DUMMYFUNCTION("""COMPUTED_VALUE"""),"")</f>
        <v/>
      </c>
      <c r="I176" t="str">
        <f>IFERROR(__xludf.DUMMYFUNCTION("""COMPUTED_VALUE"""),"")</f>
        <v/>
      </c>
      <c r="J176" t="str">
        <f>IFERROR(__xludf.DUMMYFUNCTION("""COMPUTED_VALUE"""),"")</f>
        <v/>
      </c>
      <c r="K176" t="str">
        <f>IFERROR(__xludf.DUMMYFUNCTION("""COMPUTED_VALUE"""),"")</f>
        <v/>
      </c>
    </row>
    <row r="177">
      <c r="A177" t="str">
        <f>IFERROR(__xludf.DUMMYFUNCTION("""COMPUTED_VALUE"""),"")</f>
        <v/>
      </c>
      <c r="B177" t="str">
        <f>IFERROR(__xludf.DUMMYFUNCTION("""COMPUTED_VALUE"""),"")</f>
        <v/>
      </c>
      <c r="C177" t="str">
        <f>IFERROR(__xludf.DUMMYFUNCTION("""COMPUTED_VALUE"""),"")</f>
        <v/>
      </c>
      <c r="D177" t="str">
        <f>IFERROR(__xludf.DUMMYFUNCTION("""COMPUTED_VALUE"""),"")</f>
        <v/>
      </c>
      <c r="E177" t="str">
        <f>IFERROR(__xludf.DUMMYFUNCTION("""COMPUTED_VALUE"""),"")</f>
        <v/>
      </c>
      <c r="F177" t="str">
        <f>IFERROR(__xludf.DUMMYFUNCTION("""COMPUTED_VALUE"""),"")</f>
        <v/>
      </c>
      <c r="G177" t="str">
        <f>IFERROR(__xludf.DUMMYFUNCTION("""COMPUTED_VALUE"""),"")</f>
        <v/>
      </c>
      <c r="H177" t="str">
        <f>IFERROR(__xludf.DUMMYFUNCTION("""COMPUTED_VALUE"""),"")</f>
        <v/>
      </c>
      <c r="I177" t="str">
        <f>IFERROR(__xludf.DUMMYFUNCTION("""COMPUTED_VALUE"""),"")</f>
        <v/>
      </c>
      <c r="J177" t="str">
        <f>IFERROR(__xludf.DUMMYFUNCTION("""COMPUTED_VALUE"""),"")</f>
        <v/>
      </c>
      <c r="K177" t="str">
        <f>IFERROR(__xludf.DUMMYFUNCTION("""COMPUTED_VALUE"""),"")</f>
        <v/>
      </c>
    </row>
    <row r="178">
      <c r="A178" t="str">
        <f>IFERROR(__xludf.DUMMYFUNCTION("""COMPUTED_VALUE"""),"")</f>
        <v/>
      </c>
      <c r="B178" t="str">
        <f>IFERROR(__xludf.DUMMYFUNCTION("""COMPUTED_VALUE"""),"")</f>
        <v/>
      </c>
      <c r="C178" t="str">
        <f>IFERROR(__xludf.DUMMYFUNCTION("""COMPUTED_VALUE"""),"")</f>
        <v/>
      </c>
      <c r="D178" t="str">
        <f>IFERROR(__xludf.DUMMYFUNCTION("""COMPUTED_VALUE"""),"")</f>
        <v/>
      </c>
      <c r="E178" t="str">
        <f>IFERROR(__xludf.DUMMYFUNCTION("""COMPUTED_VALUE"""),"")</f>
        <v/>
      </c>
      <c r="F178" t="str">
        <f>IFERROR(__xludf.DUMMYFUNCTION("""COMPUTED_VALUE"""),"")</f>
        <v/>
      </c>
      <c r="G178" t="str">
        <f>IFERROR(__xludf.DUMMYFUNCTION("""COMPUTED_VALUE"""),"")</f>
        <v/>
      </c>
      <c r="H178" t="str">
        <f>IFERROR(__xludf.DUMMYFUNCTION("""COMPUTED_VALUE"""),"")</f>
        <v/>
      </c>
      <c r="I178" t="str">
        <f>IFERROR(__xludf.DUMMYFUNCTION("""COMPUTED_VALUE"""),"")</f>
        <v/>
      </c>
      <c r="J178" t="str">
        <f>IFERROR(__xludf.DUMMYFUNCTION("""COMPUTED_VALUE"""),"")</f>
        <v/>
      </c>
      <c r="K178" t="str">
        <f>IFERROR(__xludf.DUMMYFUNCTION("""COMPUTED_VALUE"""),"")</f>
        <v/>
      </c>
    </row>
    <row r="179">
      <c r="A179" t="str">
        <f>IFERROR(__xludf.DUMMYFUNCTION("""COMPUTED_VALUE"""),"")</f>
        <v/>
      </c>
      <c r="B179" t="str">
        <f>IFERROR(__xludf.DUMMYFUNCTION("""COMPUTED_VALUE"""),"")</f>
        <v/>
      </c>
      <c r="C179" t="str">
        <f>IFERROR(__xludf.DUMMYFUNCTION("""COMPUTED_VALUE"""),"")</f>
        <v/>
      </c>
      <c r="D179" t="str">
        <f>IFERROR(__xludf.DUMMYFUNCTION("""COMPUTED_VALUE"""),"")</f>
        <v/>
      </c>
      <c r="E179" t="str">
        <f>IFERROR(__xludf.DUMMYFUNCTION("""COMPUTED_VALUE"""),"")</f>
        <v/>
      </c>
      <c r="F179" t="str">
        <f>IFERROR(__xludf.DUMMYFUNCTION("""COMPUTED_VALUE"""),"")</f>
        <v/>
      </c>
      <c r="G179" t="str">
        <f>IFERROR(__xludf.DUMMYFUNCTION("""COMPUTED_VALUE"""),"")</f>
        <v/>
      </c>
      <c r="H179" t="str">
        <f>IFERROR(__xludf.DUMMYFUNCTION("""COMPUTED_VALUE"""),"")</f>
        <v/>
      </c>
      <c r="I179" t="str">
        <f>IFERROR(__xludf.DUMMYFUNCTION("""COMPUTED_VALUE"""),"")</f>
        <v/>
      </c>
      <c r="J179" t="str">
        <f>IFERROR(__xludf.DUMMYFUNCTION("""COMPUTED_VALUE"""),"")</f>
        <v/>
      </c>
      <c r="K179" t="str">
        <f>IFERROR(__xludf.DUMMYFUNCTION("""COMPUTED_VALUE"""),"")</f>
        <v/>
      </c>
    </row>
    <row r="180">
      <c r="A180" t="str">
        <f>IFERROR(__xludf.DUMMYFUNCTION("""COMPUTED_VALUE"""),"")</f>
        <v/>
      </c>
      <c r="B180" t="str">
        <f>IFERROR(__xludf.DUMMYFUNCTION("""COMPUTED_VALUE"""),"")</f>
        <v/>
      </c>
      <c r="C180" t="str">
        <f>IFERROR(__xludf.DUMMYFUNCTION("""COMPUTED_VALUE"""),"")</f>
        <v/>
      </c>
      <c r="D180" t="str">
        <f>IFERROR(__xludf.DUMMYFUNCTION("""COMPUTED_VALUE"""),"")</f>
        <v/>
      </c>
      <c r="E180" t="str">
        <f>IFERROR(__xludf.DUMMYFUNCTION("""COMPUTED_VALUE"""),"")</f>
        <v/>
      </c>
      <c r="F180" t="str">
        <f>IFERROR(__xludf.DUMMYFUNCTION("""COMPUTED_VALUE"""),"")</f>
        <v/>
      </c>
      <c r="G180" t="str">
        <f>IFERROR(__xludf.DUMMYFUNCTION("""COMPUTED_VALUE"""),"")</f>
        <v/>
      </c>
      <c r="H180" t="str">
        <f>IFERROR(__xludf.DUMMYFUNCTION("""COMPUTED_VALUE"""),"")</f>
        <v/>
      </c>
      <c r="I180" t="str">
        <f>IFERROR(__xludf.DUMMYFUNCTION("""COMPUTED_VALUE"""),"")</f>
        <v/>
      </c>
      <c r="J180" t="str">
        <f>IFERROR(__xludf.DUMMYFUNCTION("""COMPUTED_VALUE"""),"")</f>
        <v/>
      </c>
      <c r="K180" t="str">
        <f>IFERROR(__xludf.DUMMYFUNCTION("""COMPUTED_VALUE"""),"")</f>
        <v/>
      </c>
    </row>
    <row r="181">
      <c r="A181" t="str">
        <f>IFERROR(__xludf.DUMMYFUNCTION("""COMPUTED_VALUE"""),"")</f>
        <v/>
      </c>
      <c r="B181" t="str">
        <f>IFERROR(__xludf.DUMMYFUNCTION("""COMPUTED_VALUE"""),"")</f>
        <v/>
      </c>
      <c r="C181" t="str">
        <f>IFERROR(__xludf.DUMMYFUNCTION("""COMPUTED_VALUE"""),"")</f>
        <v/>
      </c>
      <c r="D181" t="str">
        <f>IFERROR(__xludf.DUMMYFUNCTION("""COMPUTED_VALUE"""),"")</f>
        <v/>
      </c>
      <c r="E181" t="str">
        <f>IFERROR(__xludf.DUMMYFUNCTION("""COMPUTED_VALUE"""),"")</f>
        <v/>
      </c>
      <c r="F181" t="str">
        <f>IFERROR(__xludf.DUMMYFUNCTION("""COMPUTED_VALUE"""),"")</f>
        <v/>
      </c>
      <c r="G181" t="str">
        <f>IFERROR(__xludf.DUMMYFUNCTION("""COMPUTED_VALUE"""),"")</f>
        <v/>
      </c>
      <c r="H181" t="str">
        <f>IFERROR(__xludf.DUMMYFUNCTION("""COMPUTED_VALUE"""),"")</f>
        <v/>
      </c>
      <c r="I181" t="str">
        <f>IFERROR(__xludf.DUMMYFUNCTION("""COMPUTED_VALUE"""),"")</f>
        <v/>
      </c>
      <c r="J181" t="str">
        <f>IFERROR(__xludf.DUMMYFUNCTION("""COMPUTED_VALUE"""),"")</f>
        <v/>
      </c>
      <c r="K181" t="str">
        <f>IFERROR(__xludf.DUMMYFUNCTION("""COMPUTED_VALUE"""),"")</f>
        <v/>
      </c>
    </row>
    <row r="182">
      <c r="A182" t="str">
        <f>IFERROR(__xludf.DUMMYFUNCTION("""COMPUTED_VALUE"""),"")</f>
        <v/>
      </c>
      <c r="B182" t="str">
        <f>IFERROR(__xludf.DUMMYFUNCTION("""COMPUTED_VALUE"""),"")</f>
        <v/>
      </c>
      <c r="C182" t="str">
        <f>IFERROR(__xludf.DUMMYFUNCTION("""COMPUTED_VALUE"""),"")</f>
        <v/>
      </c>
      <c r="D182" t="str">
        <f>IFERROR(__xludf.DUMMYFUNCTION("""COMPUTED_VALUE"""),"")</f>
        <v/>
      </c>
      <c r="E182" t="str">
        <f>IFERROR(__xludf.DUMMYFUNCTION("""COMPUTED_VALUE"""),"")</f>
        <v/>
      </c>
      <c r="F182" t="str">
        <f>IFERROR(__xludf.DUMMYFUNCTION("""COMPUTED_VALUE"""),"")</f>
        <v/>
      </c>
      <c r="G182" t="str">
        <f>IFERROR(__xludf.DUMMYFUNCTION("""COMPUTED_VALUE"""),"")</f>
        <v/>
      </c>
      <c r="H182" t="str">
        <f>IFERROR(__xludf.DUMMYFUNCTION("""COMPUTED_VALUE"""),"")</f>
        <v/>
      </c>
      <c r="I182" t="str">
        <f>IFERROR(__xludf.DUMMYFUNCTION("""COMPUTED_VALUE"""),"")</f>
        <v/>
      </c>
      <c r="J182" t="str">
        <f>IFERROR(__xludf.DUMMYFUNCTION("""COMPUTED_VALUE"""),"")</f>
        <v/>
      </c>
      <c r="K182" t="str">
        <f>IFERROR(__xludf.DUMMYFUNCTION("""COMPUTED_VALUE"""),"")</f>
        <v/>
      </c>
    </row>
    <row r="183">
      <c r="A183" t="str">
        <f>IFERROR(__xludf.DUMMYFUNCTION("""COMPUTED_VALUE"""),"")</f>
        <v/>
      </c>
      <c r="B183" t="str">
        <f>IFERROR(__xludf.DUMMYFUNCTION("""COMPUTED_VALUE"""),"")</f>
        <v/>
      </c>
      <c r="C183" t="str">
        <f>IFERROR(__xludf.DUMMYFUNCTION("""COMPUTED_VALUE"""),"")</f>
        <v/>
      </c>
      <c r="D183" t="str">
        <f>IFERROR(__xludf.DUMMYFUNCTION("""COMPUTED_VALUE"""),"")</f>
        <v/>
      </c>
      <c r="E183" t="str">
        <f>IFERROR(__xludf.DUMMYFUNCTION("""COMPUTED_VALUE"""),"")</f>
        <v/>
      </c>
      <c r="F183" t="str">
        <f>IFERROR(__xludf.DUMMYFUNCTION("""COMPUTED_VALUE"""),"")</f>
        <v/>
      </c>
      <c r="G183" t="str">
        <f>IFERROR(__xludf.DUMMYFUNCTION("""COMPUTED_VALUE"""),"")</f>
        <v/>
      </c>
      <c r="H183" t="str">
        <f>IFERROR(__xludf.DUMMYFUNCTION("""COMPUTED_VALUE"""),"")</f>
        <v/>
      </c>
      <c r="I183" t="str">
        <f>IFERROR(__xludf.DUMMYFUNCTION("""COMPUTED_VALUE"""),"")</f>
        <v/>
      </c>
      <c r="J183" t="str">
        <f>IFERROR(__xludf.DUMMYFUNCTION("""COMPUTED_VALUE"""),"")</f>
        <v/>
      </c>
      <c r="K183" t="str">
        <f>IFERROR(__xludf.DUMMYFUNCTION("""COMPUTED_VALUE"""),"")</f>
        <v/>
      </c>
    </row>
    <row r="184">
      <c r="A184" t="str">
        <f>IFERROR(__xludf.DUMMYFUNCTION("""COMPUTED_VALUE"""),"")</f>
        <v/>
      </c>
      <c r="B184" t="str">
        <f>IFERROR(__xludf.DUMMYFUNCTION("""COMPUTED_VALUE"""),"")</f>
        <v/>
      </c>
      <c r="C184" t="str">
        <f>IFERROR(__xludf.DUMMYFUNCTION("""COMPUTED_VALUE"""),"")</f>
        <v/>
      </c>
      <c r="D184" t="str">
        <f>IFERROR(__xludf.DUMMYFUNCTION("""COMPUTED_VALUE"""),"")</f>
        <v/>
      </c>
      <c r="E184" t="str">
        <f>IFERROR(__xludf.DUMMYFUNCTION("""COMPUTED_VALUE"""),"")</f>
        <v/>
      </c>
      <c r="F184" t="str">
        <f>IFERROR(__xludf.DUMMYFUNCTION("""COMPUTED_VALUE"""),"")</f>
        <v/>
      </c>
      <c r="G184" t="str">
        <f>IFERROR(__xludf.DUMMYFUNCTION("""COMPUTED_VALUE"""),"")</f>
        <v/>
      </c>
      <c r="H184" t="str">
        <f>IFERROR(__xludf.DUMMYFUNCTION("""COMPUTED_VALUE"""),"")</f>
        <v/>
      </c>
      <c r="I184" t="str">
        <f>IFERROR(__xludf.DUMMYFUNCTION("""COMPUTED_VALUE"""),"")</f>
        <v/>
      </c>
      <c r="J184" t="str">
        <f>IFERROR(__xludf.DUMMYFUNCTION("""COMPUTED_VALUE"""),"")</f>
        <v/>
      </c>
      <c r="K184" t="str">
        <f>IFERROR(__xludf.DUMMYFUNCTION("""COMPUTED_VALUE"""),"")</f>
        <v/>
      </c>
    </row>
    <row r="185">
      <c r="A185" t="str">
        <f>IFERROR(__xludf.DUMMYFUNCTION("""COMPUTED_VALUE"""),"")</f>
        <v/>
      </c>
      <c r="B185" t="str">
        <f>IFERROR(__xludf.DUMMYFUNCTION("""COMPUTED_VALUE"""),"")</f>
        <v/>
      </c>
      <c r="C185" t="str">
        <f>IFERROR(__xludf.DUMMYFUNCTION("""COMPUTED_VALUE"""),"")</f>
        <v/>
      </c>
      <c r="D185" t="str">
        <f>IFERROR(__xludf.DUMMYFUNCTION("""COMPUTED_VALUE"""),"")</f>
        <v/>
      </c>
      <c r="E185" t="str">
        <f>IFERROR(__xludf.DUMMYFUNCTION("""COMPUTED_VALUE"""),"")</f>
        <v/>
      </c>
      <c r="F185" t="str">
        <f>IFERROR(__xludf.DUMMYFUNCTION("""COMPUTED_VALUE"""),"")</f>
        <v/>
      </c>
      <c r="G185" t="str">
        <f>IFERROR(__xludf.DUMMYFUNCTION("""COMPUTED_VALUE"""),"")</f>
        <v/>
      </c>
      <c r="H185" t="str">
        <f>IFERROR(__xludf.DUMMYFUNCTION("""COMPUTED_VALUE"""),"")</f>
        <v/>
      </c>
      <c r="I185" t="str">
        <f>IFERROR(__xludf.DUMMYFUNCTION("""COMPUTED_VALUE"""),"")</f>
        <v/>
      </c>
      <c r="J185" t="str">
        <f>IFERROR(__xludf.DUMMYFUNCTION("""COMPUTED_VALUE"""),"")</f>
        <v/>
      </c>
      <c r="K185" t="str">
        <f>IFERROR(__xludf.DUMMYFUNCTION("""COMPUTED_VALUE"""),"")</f>
        <v/>
      </c>
    </row>
    <row r="186">
      <c r="A186" t="str">
        <f>IFERROR(__xludf.DUMMYFUNCTION("""COMPUTED_VALUE"""),"")</f>
        <v/>
      </c>
      <c r="B186" t="str">
        <f>IFERROR(__xludf.DUMMYFUNCTION("""COMPUTED_VALUE"""),"")</f>
        <v/>
      </c>
      <c r="C186" t="str">
        <f>IFERROR(__xludf.DUMMYFUNCTION("""COMPUTED_VALUE"""),"")</f>
        <v/>
      </c>
      <c r="D186" t="str">
        <f>IFERROR(__xludf.DUMMYFUNCTION("""COMPUTED_VALUE"""),"")</f>
        <v/>
      </c>
      <c r="E186" t="str">
        <f>IFERROR(__xludf.DUMMYFUNCTION("""COMPUTED_VALUE"""),"")</f>
        <v/>
      </c>
      <c r="F186" t="str">
        <f>IFERROR(__xludf.DUMMYFUNCTION("""COMPUTED_VALUE"""),"")</f>
        <v/>
      </c>
      <c r="G186" t="str">
        <f>IFERROR(__xludf.DUMMYFUNCTION("""COMPUTED_VALUE"""),"")</f>
        <v/>
      </c>
      <c r="H186" t="str">
        <f>IFERROR(__xludf.DUMMYFUNCTION("""COMPUTED_VALUE"""),"")</f>
        <v/>
      </c>
      <c r="I186" t="str">
        <f>IFERROR(__xludf.DUMMYFUNCTION("""COMPUTED_VALUE"""),"")</f>
        <v/>
      </c>
      <c r="J186" t="str">
        <f>IFERROR(__xludf.DUMMYFUNCTION("""COMPUTED_VALUE"""),"")</f>
        <v/>
      </c>
      <c r="K186" t="str">
        <f>IFERROR(__xludf.DUMMYFUNCTION("""COMPUTED_VALUE"""),"")</f>
        <v/>
      </c>
    </row>
    <row r="187">
      <c r="A187" t="str">
        <f>IFERROR(__xludf.DUMMYFUNCTION("""COMPUTED_VALUE"""),"")</f>
        <v/>
      </c>
      <c r="B187" t="str">
        <f>IFERROR(__xludf.DUMMYFUNCTION("""COMPUTED_VALUE"""),"")</f>
        <v/>
      </c>
      <c r="C187" t="str">
        <f>IFERROR(__xludf.DUMMYFUNCTION("""COMPUTED_VALUE"""),"")</f>
        <v/>
      </c>
      <c r="D187" t="str">
        <f>IFERROR(__xludf.DUMMYFUNCTION("""COMPUTED_VALUE"""),"")</f>
        <v/>
      </c>
      <c r="E187" t="str">
        <f>IFERROR(__xludf.DUMMYFUNCTION("""COMPUTED_VALUE"""),"")</f>
        <v/>
      </c>
      <c r="F187" t="str">
        <f>IFERROR(__xludf.DUMMYFUNCTION("""COMPUTED_VALUE"""),"")</f>
        <v/>
      </c>
      <c r="G187" t="str">
        <f>IFERROR(__xludf.DUMMYFUNCTION("""COMPUTED_VALUE"""),"")</f>
        <v/>
      </c>
      <c r="H187" t="str">
        <f>IFERROR(__xludf.DUMMYFUNCTION("""COMPUTED_VALUE"""),"")</f>
        <v/>
      </c>
      <c r="I187" t="str">
        <f>IFERROR(__xludf.DUMMYFUNCTION("""COMPUTED_VALUE"""),"")</f>
        <v/>
      </c>
      <c r="J187" t="str">
        <f>IFERROR(__xludf.DUMMYFUNCTION("""COMPUTED_VALUE"""),"")</f>
        <v/>
      </c>
      <c r="K187" t="str">
        <f>IFERROR(__xludf.DUMMYFUNCTION("""COMPUTED_VALUE"""),"")</f>
        <v/>
      </c>
    </row>
    <row r="188">
      <c r="A188" t="str">
        <f>IFERROR(__xludf.DUMMYFUNCTION("""COMPUTED_VALUE"""),"")</f>
        <v/>
      </c>
      <c r="B188" t="str">
        <f>IFERROR(__xludf.DUMMYFUNCTION("""COMPUTED_VALUE"""),"")</f>
        <v/>
      </c>
      <c r="C188" t="str">
        <f>IFERROR(__xludf.DUMMYFUNCTION("""COMPUTED_VALUE"""),"")</f>
        <v/>
      </c>
      <c r="D188" t="str">
        <f>IFERROR(__xludf.DUMMYFUNCTION("""COMPUTED_VALUE"""),"")</f>
        <v/>
      </c>
      <c r="E188" t="str">
        <f>IFERROR(__xludf.DUMMYFUNCTION("""COMPUTED_VALUE"""),"")</f>
        <v/>
      </c>
      <c r="F188" t="str">
        <f>IFERROR(__xludf.DUMMYFUNCTION("""COMPUTED_VALUE"""),"")</f>
        <v/>
      </c>
      <c r="G188" t="str">
        <f>IFERROR(__xludf.DUMMYFUNCTION("""COMPUTED_VALUE"""),"")</f>
        <v/>
      </c>
      <c r="H188" t="str">
        <f>IFERROR(__xludf.DUMMYFUNCTION("""COMPUTED_VALUE"""),"")</f>
        <v/>
      </c>
      <c r="I188" t="str">
        <f>IFERROR(__xludf.DUMMYFUNCTION("""COMPUTED_VALUE"""),"")</f>
        <v/>
      </c>
      <c r="J188" t="str">
        <f>IFERROR(__xludf.DUMMYFUNCTION("""COMPUTED_VALUE"""),"")</f>
        <v/>
      </c>
      <c r="K188" t="str">
        <f>IFERROR(__xludf.DUMMYFUNCTION("""COMPUTED_VALUE"""),"")</f>
        <v/>
      </c>
    </row>
    <row r="189">
      <c r="A189" t="str">
        <f>IFERROR(__xludf.DUMMYFUNCTION("""COMPUTED_VALUE"""),"")</f>
        <v/>
      </c>
      <c r="B189" t="str">
        <f>IFERROR(__xludf.DUMMYFUNCTION("""COMPUTED_VALUE"""),"")</f>
        <v/>
      </c>
      <c r="C189" t="str">
        <f>IFERROR(__xludf.DUMMYFUNCTION("""COMPUTED_VALUE"""),"")</f>
        <v/>
      </c>
      <c r="D189" t="str">
        <f>IFERROR(__xludf.DUMMYFUNCTION("""COMPUTED_VALUE"""),"")</f>
        <v/>
      </c>
      <c r="E189" t="str">
        <f>IFERROR(__xludf.DUMMYFUNCTION("""COMPUTED_VALUE"""),"")</f>
        <v/>
      </c>
      <c r="F189" t="str">
        <f>IFERROR(__xludf.DUMMYFUNCTION("""COMPUTED_VALUE"""),"")</f>
        <v/>
      </c>
      <c r="G189" t="str">
        <f>IFERROR(__xludf.DUMMYFUNCTION("""COMPUTED_VALUE"""),"")</f>
        <v/>
      </c>
      <c r="H189" t="str">
        <f>IFERROR(__xludf.DUMMYFUNCTION("""COMPUTED_VALUE"""),"")</f>
        <v/>
      </c>
      <c r="I189" t="str">
        <f>IFERROR(__xludf.DUMMYFUNCTION("""COMPUTED_VALUE"""),"")</f>
        <v/>
      </c>
      <c r="J189" t="str">
        <f>IFERROR(__xludf.DUMMYFUNCTION("""COMPUTED_VALUE"""),"")</f>
        <v/>
      </c>
      <c r="K189" t="str">
        <f>IFERROR(__xludf.DUMMYFUNCTION("""COMPUTED_VALUE"""),"")</f>
        <v/>
      </c>
    </row>
    <row r="190">
      <c r="A190" t="str">
        <f>IFERROR(__xludf.DUMMYFUNCTION("""COMPUTED_VALUE"""),"")</f>
        <v/>
      </c>
      <c r="B190" t="str">
        <f>IFERROR(__xludf.DUMMYFUNCTION("""COMPUTED_VALUE"""),"")</f>
        <v/>
      </c>
      <c r="C190" t="str">
        <f>IFERROR(__xludf.DUMMYFUNCTION("""COMPUTED_VALUE"""),"")</f>
        <v/>
      </c>
      <c r="D190" t="str">
        <f>IFERROR(__xludf.DUMMYFUNCTION("""COMPUTED_VALUE"""),"")</f>
        <v/>
      </c>
      <c r="E190" t="str">
        <f>IFERROR(__xludf.DUMMYFUNCTION("""COMPUTED_VALUE"""),"")</f>
        <v/>
      </c>
      <c r="F190" t="str">
        <f>IFERROR(__xludf.DUMMYFUNCTION("""COMPUTED_VALUE"""),"")</f>
        <v/>
      </c>
      <c r="G190" t="str">
        <f>IFERROR(__xludf.DUMMYFUNCTION("""COMPUTED_VALUE"""),"")</f>
        <v/>
      </c>
      <c r="H190" t="str">
        <f>IFERROR(__xludf.DUMMYFUNCTION("""COMPUTED_VALUE"""),"")</f>
        <v/>
      </c>
      <c r="I190" t="str">
        <f>IFERROR(__xludf.DUMMYFUNCTION("""COMPUTED_VALUE"""),"")</f>
        <v/>
      </c>
      <c r="J190" t="str">
        <f>IFERROR(__xludf.DUMMYFUNCTION("""COMPUTED_VALUE"""),"")</f>
        <v/>
      </c>
      <c r="K190" t="str">
        <f>IFERROR(__xludf.DUMMYFUNCTION("""COMPUTED_VALUE"""),"")</f>
        <v/>
      </c>
    </row>
    <row r="191">
      <c r="A191" t="str">
        <f>IFERROR(__xludf.DUMMYFUNCTION("""COMPUTED_VALUE"""),"")</f>
        <v/>
      </c>
      <c r="B191" t="str">
        <f>IFERROR(__xludf.DUMMYFUNCTION("""COMPUTED_VALUE"""),"")</f>
        <v/>
      </c>
      <c r="C191" t="str">
        <f>IFERROR(__xludf.DUMMYFUNCTION("""COMPUTED_VALUE"""),"")</f>
        <v/>
      </c>
      <c r="D191" t="str">
        <f>IFERROR(__xludf.DUMMYFUNCTION("""COMPUTED_VALUE"""),"")</f>
        <v/>
      </c>
      <c r="E191" t="str">
        <f>IFERROR(__xludf.DUMMYFUNCTION("""COMPUTED_VALUE"""),"")</f>
        <v/>
      </c>
      <c r="F191" t="str">
        <f>IFERROR(__xludf.DUMMYFUNCTION("""COMPUTED_VALUE"""),"")</f>
        <v/>
      </c>
      <c r="G191" t="str">
        <f>IFERROR(__xludf.DUMMYFUNCTION("""COMPUTED_VALUE"""),"")</f>
        <v/>
      </c>
      <c r="H191" t="str">
        <f>IFERROR(__xludf.DUMMYFUNCTION("""COMPUTED_VALUE"""),"")</f>
        <v/>
      </c>
      <c r="I191" t="str">
        <f>IFERROR(__xludf.DUMMYFUNCTION("""COMPUTED_VALUE"""),"")</f>
        <v/>
      </c>
      <c r="J191" t="str">
        <f>IFERROR(__xludf.DUMMYFUNCTION("""COMPUTED_VALUE"""),"")</f>
        <v/>
      </c>
      <c r="K191" t="str">
        <f>IFERROR(__xludf.DUMMYFUNCTION("""COMPUTED_VALUE"""),"")</f>
        <v/>
      </c>
    </row>
    <row r="192">
      <c r="A192" t="str">
        <f>IFERROR(__xludf.DUMMYFUNCTION("""COMPUTED_VALUE"""),"")</f>
        <v/>
      </c>
      <c r="B192" t="str">
        <f>IFERROR(__xludf.DUMMYFUNCTION("""COMPUTED_VALUE"""),"")</f>
        <v/>
      </c>
      <c r="C192" t="str">
        <f>IFERROR(__xludf.DUMMYFUNCTION("""COMPUTED_VALUE"""),"")</f>
        <v/>
      </c>
      <c r="D192" t="str">
        <f>IFERROR(__xludf.DUMMYFUNCTION("""COMPUTED_VALUE"""),"")</f>
        <v/>
      </c>
      <c r="E192" t="str">
        <f>IFERROR(__xludf.DUMMYFUNCTION("""COMPUTED_VALUE"""),"")</f>
        <v/>
      </c>
      <c r="F192" t="str">
        <f>IFERROR(__xludf.DUMMYFUNCTION("""COMPUTED_VALUE"""),"")</f>
        <v/>
      </c>
      <c r="G192" t="str">
        <f>IFERROR(__xludf.DUMMYFUNCTION("""COMPUTED_VALUE"""),"")</f>
        <v/>
      </c>
      <c r="H192" t="str">
        <f>IFERROR(__xludf.DUMMYFUNCTION("""COMPUTED_VALUE"""),"")</f>
        <v/>
      </c>
      <c r="I192" t="str">
        <f>IFERROR(__xludf.DUMMYFUNCTION("""COMPUTED_VALUE"""),"")</f>
        <v/>
      </c>
      <c r="J192" t="str">
        <f>IFERROR(__xludf.DUMMYFUNCTION("""COMPUTED_VALUE"""),"")</f>
        <v/>
      </c>
      <c r="K192" t="str">
        <f>IFERROR(__xludf.DUMMYFUNCTION("""COMPUTED_VALUE"""),"")</f>
        <v/>
      </c>
    </row>
    <row r="193">
      <c r="A193" t="str">
        <f>IFERROR(__xludf.DUMMYFUNCTION("""COMPUTED_VALUE"""),"")</f>
        <v/>
      </c>
      <c r="B193" t="str">
        <f>IFERROR(__xludf.DUMMYFUNCTION("""COMPUTED_VALUE"""),"")</f>
        <v/>
      </c>
      <c r="C193" t="str">
        <f>IFERROR(__xludf.DUMMYFUNCTION("""COMPUTED_VALUE"""),"")</f>
        <v/>
      </c>
      <c r="D193" t="str">
        <f>IFERROR(__xludf.DUMMYFUNCTION("""COMPUTED_VALUE"""),"")</f>
        <v/>
      </c>
      <c r="E193" t="str">
        <f>IFERROR(__xludf.DUMMYFUNCTION("""COMPUTED_VALUE"""),"")</f>
        <v/>
      </c>
      <c r="F193" t="str">
        <f>IFERROR(__xludf.DUMMYFUNCTION("""COMPUTED_VALUE"""),"")</f>
        <v/>
      </c>
      <c r="G193" t="str">
        <f>IFERROR(__xludf.DUMMYFUNCTION("""COMPUTED_VALUE"""),"")</f>
        <v/>
      </c>
      <c r="H193" t="str">
        <f>IFERROR(__xludf.DUMMYFUNCTION("""COMPUTED_VALUE"""),"")</f>
        <v/>
      </c>
      <c r="I193" t="str">
        <f>IFERROR(__xludf.DUMMYFUNCTION("""COMPUTED_VALUE"""),"")</f>
        <v/>
      </c>
      <c r="J193" t="str">
        <f>IFERROR(__xludf.DUMMYFUNCTION("""COMPUTED_VALUE"""),"")</f>
        <v/>
      </c>
      <c r="K193" t="str">
        <f>IFERROR(__xludf.DUMMYFUNCTION("""COMPUTED_VALUE"""),"")</f>
        <v/>
      </c>
    </row>
    <row r="194">
      <c r="A194" t="str">
        <f>IFERROR(__xludf.DUMMYFUNCTION("""COMPUTED_VALUE"""),"")</f>
        <v/>
      </c>
      <c r="B194" t="str">
        <f>IFERROR(__xludf.DUMMYFUNCTION("""COMPUTED_VALUE"""),"")</f>
        <v/>
      </c>
      <c r="C194" t="str">
        <f>IFERROR(__xludf.DUMMYFUNCTION("""COMPUTED_VALUE"""),"")</f>
        <v/>
      </c>
      <c r="D194" t="str">
        <f>IFERROR(__xludf.DUMMYFUNCTION("""COMPUTED_VALUE"""),"")</f>
        <v/>
      </c>
      <c r="E194" t="str">
        <f>IFERROR(__xludf.DUMMYFUNCTION("""COMPUTED_VALUE"""),"")</f>
        <v/>
      </c>
      <c r="F194" t="str">
        <f>IFERROR(__xludf.DUMMYFUNCTION("""COMPUTED_VALUE"""),"")</f>
        <v/>
      </c>
      <c r="G194" t="str">
        <f>IFERROR(__xludf.DUMMYFUNCTION("""COMPUTED_VALUE"""),"")</f>
        <v/>
      </c>
      <c r="H194" t="str">
        <f>IFERROR(__xludf.DUMMYFUNCTION("""COMPUTED_VALUE"""),"")</f>
        <v/>
      </c>
      <c r="I194" t="str">
        <f>IFERROR(__xludf.DUMMYFUNCTION("""COMPUTED_VALUE"""),"")</f>
        <v/>
      </c>
      <c r="J194" t="str">
        <f>IFERROR(__xludf.DUMMYFUNCTION("""COMPUTED_VALUE"""),"")</f>
        <v/>
      </c>
      <c r="K194" t="str">
        <f>IFERROR(__xludf.DUMMYFUNCTION("""COMPUTED_VALUE"""),"")</f>
        <v/>
      </c>
    </row>
    <row r="195">
      <c r="A195" t="str">
        <f>IFERROR(__xludf.DUMMYFUNCTION("""COMPUTED_VALUE"""),"")</f>
        <v/>
      </c>
      <c r="B195" t="str">
        <f>IFERROR(__xludf.DUMMYFUNCTION("""COMPUTED_VALUE"""),"")</f>
        <v/>
      </c>
      <c r="C195" t="str">
        <f>IFERROR(__xludf.DUMMYFUNCTION("""COMPUTED_VALUE"""),"")</f>
        <v/>
      </c>
      <c r="D195" t="str">
        <f>IFERROR(__xludf.DUMMYFUNCTION("""COMPUTED_VALUE"""),"")</f>
        <v/>
      </c>
      <c r="E195" t="str">
        <f>IFERROR(__xludf.DUMMYFUNCTION("""COMPUTED_VALUE"""),"")</f>
        <v/>
      </c>
      <c r="F195" t="str">
        <f>IFERROR(__xludf.DUMMYFUNCTION("""COMPUTED_VALUE"""),"")</f>
        <v/>
      </c>
      <c r="G195" t="str">
        <f>IFERROR(__xludf.DUMMYFUNCTION("""COMPUTED_VALUE"""),"")</f>
        <v/>
      </c>
      <c r="H195" t="str">
        <f>IFERROR(__xludf.DUMMYFUNCTION("""COMPUTED_VALUE"""),"")</f>
        <v/>
      </c>
      <c r="I195" t="str">
        <f>IFERROR(__xludf.DUMMYFUNCTION("""COMPUTED_VALUE"""),"")</f>
        <v/>
      </c>
      <c r="J195" t="str">
        <f>IFERROR(__xludf.DUMMYFUNCTION("""COMPUTED_VALUE"""),"")</f>
        <v/>
      </c>
      <c r="K195" t="str">
        <f>IFERROR(__xludf.DUMMYFUNCTION("""COMPUTED_VALUE"""),"")</f>
        <v/>
      </c>
    </row>
    <row r="196">
      <c r="A196" t="str">
        <f>IFERROR(__xludf.DUMMYFUNCTION("""COMPUTED_VALUE"""),"")</f>
        <v/>
      </c>
      <c r="B196" t="str">
        <f>IFERROR(__xludf.DUMMYFUNCTION("""COMPUTED_VALUE"""),"")</f>
        <v/>
      </c>
      <c r="C196" t="str">
        <f>IFERROR(__xludf.DUMMYFUNCTION("""COMPUTED_VALUE"""),"")</f>
        <v/>
      </c>
      <c r="D196" t="str">
        <f>IFERROR(__xludf.DUMMYFUNCTION("""COMPUTED_VALUE"""),"")</f>
        <v/>
      </c>
      <c r="E196" t="str">
        <f>IFERROR(__xludf.DUMMYFUNCTION("""COMPUTED_VALUE"""),"")</f>
        <v/>
      </c>
      <c r="F196" t="str">
        <f>IFERROR(__xludf.DUMMYFUNCTION("""COMPUTED_VALUE"""),"")</f>
        <v/>
      </c>
      <c r="G196" t="str">
        <f>IFERROR(__xludf.DUMMYFUNCTION("""COMPUTED_VALUE"""),"")</f>
        <v/>
      </c>
      <c r="H196" t="str">
        <f>IFERROR(__xludf.DUMMYFUNCTION("""COMPUTED_VALUE"""),"")</f>
        <v/>
      </c>
      <c r="I196" t="str">
        <f>IFERROR(__xludf.DUMMYFUNCTION("""COMPUTED_VALUE"""),"")</f>
        <v/>
      </c>
      <c r="J196" t="str">
        <f>IFERROR(__xludf.DUMMYFUNCTION("""COMPUTED_VALUE"""),"")</f>
        <v/>
      </c>
      <c r="K196" t="str">
        <f>IFERROR(__xludf.DUMMYFUNCTION("""COMPUTED_VALUE"""),"")</f>
        <v/>
      </c>
    </row>
    <row r="197">
      <c r="A197" t="str">
        <f>IFERROR(__xludf.DUMMYFUNCTION("""COMPUTED_VALUE"""),"")</f>
        <v/>
      </c>
      <c r="B197" t="str">
        <f>IFERROR(__xludf.DUMMYFUNCTION("""COMPUTED_VALUE"""),"")</f>
        <v/>
      </c>
      <c r="C197" t="str">
        <f>IFERROR(__xludf.DUMMYFUNCTION("""COMPUTED_VALUE"""),"")</f>
        <v/>
      </c>
      <c r="D197" t="str">
        <f>IFERROR(__xludf.DUMMYFUNCTION("""COMPUTED_VALUE"""),"")</f>
        <v/>
      </c>
      <c r="E197" t="str">
        <f>IFERROR(__xludf.DUMMYFUNCTION("""COMPUTED_VALUE"""),"")</f>
        <v/>
      </c>
      <c r="F197" t="str">
        <f>IFERROR(__xludf.DUMMYFUNCTION("""COMPUTED_VALUE"""),"")</f>
        <v/>
      </c>
      <c r="G197" t="str">
        <f>IFERROR(__xludf.DUMMYFUNCTION("""COMPUTED_VALUE"""),"")</f>
        <v/>
      </c>
      <c r="H197" t="str">
        <f>IFERROR(__xludf.DUMMYFUNCTION("""COMPUTED_VALUE"""),"")</f>
        <v/>
      </c>
      <c r="I197" t="str">
        <f>IFERROR(__xludf.DUMMYFUNCTION("""COMPUTED_VALUE"""),"")</f>
        <v/>
      </c>
      <c r="J197" t="str">
        <f>IFERROR(__xludf.DUMMYFUNCTION("""COMPUTED_VALUE"""),"")</f>
        <v/>
      </c>
      <c r="K197" t="str">
        <f>IFERROR(__xludf.DUMMYFUNCTION("""COMPUTED_VALUE"""),"")</f>
        <v/>
      </c>
    </row>
    <row r="198">
      <c r="A198" t="str">
        <f>IFERROR(__xludf.DUMMYFUNCTION("""COMPUTED_VALUE"""),"")</f>
        <v/>
      </c>
      <c r="B198" t="str">
        <f>IFERROR(__xludf.DUMMYFUNCTION("""COMPUTED_VALUE"""),"")</f>
        <v/>
      </c>
      <c r="C198" t="str">
        <f>IFERROR(__xludf.DUMMYFUNCTION("""COMPUTED_VALUE"""),"")</f>
        <v/>
      </c>
      <c r="D198" t="str">
        <f>IFERROR(__xludf.DUMMYFUNCTION("""COMPUTED_VALUE"""),"")</f>
        <v/>
      </c>
      <c r="E198" t="str">
        <f>IFERROR(__xludf.DUMMYFUNCTION("""COMPUTED_VALUE"""),"")</f>
        <v/>
      </c>
      <c r="F198" t="str">
        <f>IFERROR(__xludf.DUMMYFUNCTION("""COMPUTED_VALUE"""),"")</f>
        <v/>
      </c>
      <c r="G198" t="str">
        <f>IFERROR(__xludf.DUMMYFUNCTION("""COMPUTED_VALUE"""),"")</f>
        <v/>
      </c>
      <c r="H198" t="str">
        <f>IFERROR(__xludf.DUMMYFUNCTION("""COMPUTED_VALUE"""),"")</f>
        <v/>
      </c>
      <c r="I198" t="str">
        <f>IFERROR(__xludf.DUMMYFUNCTION("""COMPUTED_VALUE"""),"")</f>
        <v/>
      </c>
      <c r="J198" t="str">
        <f>IFERROR(__xludf.DUMMYFUNCTION("""COMPUTED_VALUE"""),"")</f>
        <v/>
      </c>
      <c r="K198" t="str">
        <f>IFERROR(__xludf.DUMMYFUNCTION("""COMPUTED_VALUE"""),"")</f>
        <v/>
      </c>
    </row>
    <row r="199">
      <c r="A199" t="str">
        <f>IFERROR(__xludf.DUMMYFUNCTION("""COMPUTED_VALUE"""),"")</f>
        <v/>
      </c>
      <c r="B199" t="str">
        <f>IFERROR(__xludf.DUMMYFUNCTION("""COMPUTED_VALUE"""),"")</f>
        <v/>
      </c>
      <c r="C199" t="str">
        <f>IFERROR(__xludf.DUMMYFUNCTION("""COMPUTED_VALUE"""),"")</f>
        <v/>
      </c>
      <c r="D199" t="str">
        <f>IFERROR(__xludf.DUMMYFUNCTION("""COMPUTED_VALUE"""),"")</f>
        <v/>
      </c>
      <c r="E199" t="str">
        <f>IFERROR(__xludf.DUMMYFUNCTION("""COMPUTED_VALUE"""),"")</f>
        <v/>
      </c>
      <c r="F199" t="str">
        <f>IFERROR(__xludf.DUMMYFUNCTION("""COMPUTED_VALUE"""),"")</f>
        <v/>
      </c>
      <c r="G199" t="str">
        <f>IFERROR(__xludf.DUMMYFUNCTION("""COMPUTED_VALUE"""),"")</f>
        <v/>
      </c>
      <c r="H199" t="str">
        <f>IFERROR(__xludf.DUMMYFUNCTION("""COMPUTED_VALUE"""),"")</f>
        <v/>
      </c>
      <c r="I199" t="str">
        <f>IFERROR(__xludf.DUMMYFUNCTION("""COMPUTED_VALUE"""),"")</f>
        <v/>
      </c>
      <c r="J199" t="str">
        <f>IFERROR(__xludf.DUMMYFUNCTION("""COMPUTED_VALUE"""),"")</f>
        <v/>
      </c>
      <c r="K199" t="str">
        <f>IFERROR(__xludf.DUMMYFUNCTION("""COMPUTED_VALUE"""),"")</f>
        <v/>
      </c>
    </row>
    <row r="200">
      <c r="A200" t="str">
        <f>IFERROR(__xludf.DUMMYFUNCTION("""COMPUTED_VALUE"""),"")</f>
        <v/>
      </c>
      <c r="B200" t="str">
        <f>IFERROR(__xludf.DUMMYFUNCTION("""COMPUTED_VALUE"""),"")</f>
        <v/>
      </c>
      <c r="C200" t="str">
        <f>IFERROR(__xludf.DUMMYFUNCTION("""COMPUTED_VALUE"""),"")</f>
        <v/>
      </c>
      <c r="D200" t="str">
        <f>IFERROR(__xludf.DUMMYFUNCTION("""COMPUTED_VALUE"""),"")</f>
        <v/>
      </c>
      <c r="E200" t="str">
        <f>IFERROR(__xludf.DUMMYFUNCTION("""COMPUTED_VALUE"""),"")</f>
        <v/>
      </c>
      <c r="F200" t="str">
        <f>IFERROR(__xludf.DUMMYFUNCTION("""COMPUTED_VALUE"""),"")</f>
        <v/>
      </c>
      <c r="G200" t="str">
        <f>IFERROR(__xludf.DUMMYFUNCTION("""COMPUTED_VALUE"""),"")</f>
        <v/>
      </c>
      <c r="H200" t="str">
        <f>IFERROR(__xludf.DUMMYFUNCTION("""COMPUTED_VALUE"""),"")</f>
        <v/>
      </c>
      <c r="I200" t="str">
        <f>IFERROR(__xludf.DUMMYFUNCTION("""COMPUTED_VALUE"""),"")</f>
        <v/>
      </c>
      <c r="J200" t="str">
        <f>IFERROR(__xludf.DUMMYFUNCTION("""COMPUTED_VALUE"""),"")</f>
        <v/>
      </c>
      <c r="K200" t="str">
        <f>IFERROR(__xludf.DUMMYFUNCTION("""COMPUTED_VALUE"""),"")</f>
        <v/>
      </c>
    </row>
    <row r="201">
      <c r="A201" t="str">
        <f>IFERROR(__xludf.DUMMYFUNCTION("""COMPUTED_VALUE"""),"")</f>
        <v/>
      </c>
      <c r="B201" t="str">
        <f>IFERROR(__xludf.DUMMYFUNCTION("""COMPUTED_VALUE"""),"")</f>
        <v/>
      </c>
      <c r="C201" t="str">
        <f>IFERROR(__xludf.DUMMYFUNCTION("""COMPUTED_VALUE"""),"")</f>
        <v/>
      </c>
      <c r="D201" t="str">
        <f>IFERROR(__xludf.DUMMYFUNCTION("""COMPUTED_VALUE"""),"")</f>
        <v/>
      </c>
      <c r="E201" t="str">
        <f>IFERROR(__xludf.DUMMYFUNCTION("""COMPUTED_VALUE"""),"")</f>
        <v/>
      </c>
      <c r="F201" t="str">
        <f>IFERROR(__xludf.DUMMYFUNCTION("""COMPUTED_VALUE"""),"")</f>
        <v/>
      </c>
      <c r="G201" t="str">
        <f>IFERROR(__xludf.DUMMYFUNCTION("""COMPUTED_VALUE"""),"")</f>
        <v/>
      </c>
      <c r="H201" t="str">
        <f>IFERROR(__xludf.DUMMYFUNCTION("""COMPUTED_VALUE"""),"")</f>
        <v/>
      </c>
      <c r="I201" t="str">
        <f>IFERROR(__xludf.DUMMYFUNCTION("""COMPUTED_VALUE"""),"")</f>
        <v/>
      </c>
      <c r="J201" t="str">
        <f>IFERROR(__xludf.DUMMYFUNCTION("""COMPUTED_VALUE"""),"")</f>
        <v/>
      </c>
      <c r="K201" t="str">
        <f>IFERROR(__xludf.DUMMYFUNCTION("""COMPUTED_VALUE"""),"")</f>
        <v/>
      </c>
    </row>
    <row r="202">
      <c r="A202" t="str">
        <f>IFERROR(__xludf.DUMMYFUNCTION("""COMPUTED_VALUE"""),"")</f>
        <v/>
      </c>
      <c r="B202" t="str">
        <f>IFERROR(__xludf.DUMMYFUNCTION("""COMPUTED_VALUE"""),"")</f>
        <v/>
      </c>
      <c r="C202" t="str">
        <f>IFERROR(__xludf.DUMMYFUNCTION("""COMPUTED_VALUE"""),"")</f>
        <v/>
      </c>
      <c r="D202" t="str">
        <f>IFERROR(__xludf.DUMMYFUNCTION("""COMPUTED_VALUE"""),"")</f>
        <v/>
      </c>
      <c r="E202" t="str">
        <f>IFERROR(__xludf.DUMMYFUNCTION("""COMPUTED_VALUE"""),"")</f>
        <v/>
      </c>
      <c r="F202" t="str">
        <f>IFERROR(__xludf.DUMMYFUNCTION("""COMPUTED_VALUE"""),"")</f>
        <v/>
      </c>
      <c r="G202" t="str">
        <f>IFERROR(__xludf.DUMMYFUNCTION("""COMPUTED_VALUE"""),"")</f>
        <v/>
      </c>
      <c r="H202" t="str">
        <f>IFERROR(__xludf.DUMMYFUNCTION("""COMPUTED_VALUE"""),"")</f>
        <v/>
      </c>
      <c r="I202" t="str">
        <f>IFERROR(__xludf.DUMMYFUNCTION("""COMPUTED_VALUE"""),"")</f>
        <v/>
      </c>
      <c r="J202" t="str">
        <f>IFERROR(__xludf.DUMMYFUNCTION("""COMPUTED_VALUE"""),"")</f>
        <v/>
      </c>
      <c r="K202" t="str">
        <f>IFERROR(__xludf.DUMMYFUNCTION("""COMPUTED_VALUE"""),"")</f>
        <v/>
      </c>
    </row>
    <row r="203">
      <c r="A203" t="str">
        <f>IFERROR(__xludf.DUMMYFUNCTION("""COMPUTED_VALUE"""),"")</f>
        <v/>
      </c>
      <c r="B203" t="str">
        <f>IFERROR(__xludf.DUMMYFUNCTION("""COMPUTED_VALUE"""),"")</f>
        <v/>
      </c>
      <c r="C203" t="str">
        <f>IFERROR(__xludf.DUMMYFUNCTION("""COMPUTED_VALUE"""),"")</f>
        <v/>
      </c>
      <c r="D203" t="str">
        <f>IFERROR(__xludf.DUMMYFUNCTION("""COMPUTED_VALUE"""),"")</f>
        <v/>
      </c>
      <c r="E203" t="str">
        <f>IFERROR(__xludf.DUMMYFUNCTION("""COMPUTED_VALUE"""),"")</f>
        <v/>
      </c>
      <c r="F203" t="str">
        <f>IFERROR(__xludf.DUMMYFUNCTION("""COMPUTED_VALUE"""),"")</f>
        <v/>
      </c>
      <c r="G203" t="str">
        <f>IFERROR(__xludf.DUMMYFUNCTION("""COMPUTED_VALUE"""),"")</f>
        <v/>
      </c>
      <c r="H203" t="str">
        <f>IFERROR(__xludf.DUMMYFUNCTION("""COMPUTED_VALUE"""),"")</f>
        <v/>
      </c>
      <c r="I203" t="str">
        <f>IFERROR(__xludf.DUMMYFUNCTION("""COMPUTED_VALUE"""),"")</f>
        <v/>
      </c>
      <c r="J203" t="str">
        <f>IFERROR(__xludf.DUMMYFUNCTION("""COMPUTED_VALUE"""),"")</f>
        <v/>
      </c>
      <c r="K203" t="str">
        <f>IFERROR(__xludf.DUMMYFUNCTION("""COMPUTED_VALUE"""),"")</f>
        <v/>
      </c>
    </row>
    <row r="204">
      <c r="A204" t="str">
        <f>IFERROR(__xludf.DUMMYFUNCTION("""COMPUTED_VALUE"""),"")</f>
        <v/>
      </c>
      <c r="B204" t="str">
        <f>IFERROR(__xludf.DUMMYFUNCTION("""COMPUTED_VALUE"""),"")</f>
        <v/>
      </c>
      <c r="C204" t="str">
        <f>IFERROR(__xludf.DUMMYFUNCTION("""COMPUTED_VALUE"""),"")</f>
        <v/>
      </c>
      <c r="D204" t="str">
        <f>IFERROR(__xludf.DUMMYFUNCTION("""COMPUTED_VALUE"""),"")</f>
        <v/>
      </c>
      <c r="E204" t="str">
        <f>IFERROR(__xludf.DUMMYFUNCTION("""COMPUTED_VALUE"""),"")</f>
        <v/>
      </c>
      <c r="F204" t="str">
        <f>IFERROR(__xludf.DUMMYFUNCTION("""COMPUTED_VALUE"""),"")</f>
        <v/>
      </c>
      <c r="G204" t="str">
        <f>IFERROR(__xludf.DUMMYFUNCTION("""COMPUTED_VALUE"""),"")</f>
        <v/>
      </c>
      <c r="H204" t="str">
        <f>IFERROR(__xludf.DUMMYFUNCTION("""COMPUTED_VALUE"""),"")</f>
        <v/>
      </c>
      <c r="I204" t="str">
        <f>IFERROR(__xludf.DUMMYFUNCTION("""COMPUTED_VALUE"""),"")</f>
        <v/>
      </c>
      <c r="J204" t="str">
        <f>IFERROR(__xludf.DUMMYFUNCTION("""COMPUTED_VALUE"""),"")</f>
        <v/>
      </c>
      <c r="K204" t="str">
        <f>IFERROR(__xludf.DUMMYFUNCTION("""COMPUTED_VALUE"""),"")</f>
        <v/>
      </c>
    </row>
    <row r="205">
      <c r="A205" t="str">
        <f>IFERROR(__xludf.DUMMYFUNCTION("""COMPUTED_VALUE"""),"")</f>
        <v/>
      </c>
      <c r="B205" t="str">
        <f>IFERROR(__xludf.DUMMYFUNCTION("""COMPUTED_VALUE"""),"")</f>
        <v/>
      </c>
      <c r="C205" t="str">
        <f>IFERROR(__xludf.DUMMYFUNCTION("""COMPUTED_VALUE"""),"")</f>
        <v/>
      </c>
      <c r="D205" t="str">
        <f>IFERROR(__xludf.DUMMYFUNCTION("""COMPUTED_VALUE"""),"")</f>
        <v/>
      </c>
      <c r="E205" t="str">
        <f>IFERROR(__xludf.DUMMYFUNCTION("""COMPUTED_VALUE"""),"")</f>
        <v/>
      </c>
      <c r="F205" t="str">
        <f>IFERROR(__xludf.DUMMYFUNCTION("""COMPUTED_VALUE"""),"")</f>
        <v/>
      </c>
      <c r="G205" t="str">
        <f>IFERROR(__xludf.DUMMYFUNCTION("""COMPUTED_VALUE"""),"")</f>
        <v/>
      </c>
      <c r="H205" t="str">
        <f>IFERROR(__xludf.DUMMYFUNCTION("""COMPUTED_VALUE"""),"")</f>
        <v/>
      </c>
      <c r="I205" t="str">
        <f>IFERROR(__xludf.DUMMYFUNCTION("""COMPUTED_VALUE"""),"")</f>
        <v/>
      </c>
      <c r="J205" t="str">
        <f>IFERROR(__xludf.DUMMYFUNCTION("""COMPUTED_VALUE"""),"")</f>
        <v/>
      </c>
      <c r="K205" t="str">
        <f>IFERROR(__xludf.DUMMYFUNCTION("""COMPUTED_VALUE"""),"")</f>
        <v/>
      </c>
    </row>
    <row r="206">
      <c r="A206" t="str">
        <f>IFERROR(__xludf.DUMMYFUNCTION("""COMPUTED_VALUE"""),"")</f>
        <v/>
      </c>
      <c r="B206" t="str">
        <f>IFERROR(__xludf.DUMMYFUNCTION("""COMPUTED_VALUE"""),"")</f>
        <v/>
      </c>
      <c r="C206" t="str">
        <f>IFERROR(__xludf.DUMMYFUNCTION("""COMPUTED_VALUE"""),"")</f>
        <v/>
      </c>
      <c r="D206" t="str">
        <f>IFERROR(__xludf.DUMMYFUNCTION("""COMPUTED_VALUE"""),"")</f>
        <v/>
      </c>
      <c r="E206" t="str">
        <f>IFERROR(__xludf.DUMMYFUNCTION("""COMPUTED_VALUE"""),"")</f>
        <v/>
      </c>
      <c r="F206" t="str">
        <f>IFERROR(__xludf.DUMMYFUNCTION("""COMPUTED_VALUE"""),"")</f>
        <v/>
      </c>
      <c r="G206" t="str">
        <f>IFERROR(__xludf.DUMMYFUNCTION("""COMPUTED_VALUE"""),"")</f>
        <v/>
      </c>
      <c r="H206" t="str">
        <f>IFERROR(__xludf.DUMMYFUNCTION("""COMPUTED_VALUE"""),"")</f>
        <v/>
      </c>
      <c r="I206" t="str">
        <f>IFERROR(__xludf.DUMMYFUNCTION("""COMPUTED_VALUE"""),"")</f>
        <v/>
      </c>
      <c r="J206" t="str">
        <f>IFERROR(__xludf.DUMMYFUNCTION("""COMPUTED_VALUE"""),"")</f>
        <v/>
      </c>
      <c r="K206" t="str">
        <f>IFERROR(__xludf.DUMMYFUNCTION("""COMPUTED_VALUE"""),"")</f>
        <v/>
      </c>
    </row>
    <row r="207">
      <c r="A207" t="str">
        <f>IFERROR(__xludf.DUMMYFUNCTION("""COMPUTED_VALUE"""),"")</f>
        <v/>
      </c>
      <c r="B207" t="str">
        <f>IFERROR(__xludf.DUMMYFUNCTION("""COMPUTED_VALUE"""),"")</f>
        <v/>
      </c>
      <c r="C207" t="str">
        <f>IFERROR(__xludf.DUMMYFUNCTION("""COMPUTED_VALUE"""),"")</f>
        <v/>
      </c>
      <c r="D207" t="str">
        <f>IFERROR(__xludf.DUMMYFUNCTION("""COMPUTED_VALUE"""),"")</f>
        <v/>
      </c>
      <c r="E207" t="str">
        <f>IFERROR(__xludf.DUMMYFUNCTION("""COMPUTED_VALUE"""),"")</f>
        <v/>
      </c>
      <c r="F207" t="str">
        <f>IFERROR(__xludf.DUMMYFUNCTION("""COMPUTED_VALUE"""),"")</f>
        <v/>
      </c>
      <c r="G207" t="str">
        <f>IFERROR(__xludf.DUMMYFUNCTION("""COMPUTED_VALUE"""),"")</f>
        <v/>
      </c>
      <c r="H207" t="str">
        <f>IFERROR(__xludf.DUMMYFUNCTION("""COMPUTED_VALUE"""),"")</f>
        <v/>
      </c>
      <c r="I207" t="str">
        <f>IFERROR(__xludf.DUMMYFUNCTION("""COMPUTED_VALUE"""),"")</f>
        <v/>
      </c>
      <c r="J207" t="str">
        <f>IFERROR(__xludf.DUMMYFUNCTION("""COMPUTED_VALUE"""),"")</f>
        <v/>
      </c>
      <c r="K207" t="str">
        <f>IFERROR(__xludf.DUMMYFUNCTION("""COMPUTED_VALUE"""),"")</f>
        <v/>
      </c>
    </row>
    <row r="208">
      <c r="A208" t="str">
        <f>IFERROR(__xludf.DUMMYFUNCTION("""COMPUTED_VALUE"""),"")</f>
        <v/>
      </c>
      <c r="B208" t="str">
        <f>IFERROR(__xludf.DUMMYFUNCTION("""COMPUTED_VALUE"""),"")</f>
        <v/>
      </c>
      <c r="C208" t="str">
        <f>IFERROR(__xludf.DUMMYFUNCTION("""COMPUTED_VALUE"""),"")</f>
        <v/>
      </c>
      <c r="D208" t="str">
        <f>IFERROR(__xludf.DUMMYFUNCTION("""COMPUTED_VALUE"""),"")</f>
        <v/>
      </c>
      <c r="E208" t="str">
        <f>IFERROR(__xludf.DUMMYFUNCTION("""COMPUTED_VALUE"""),"")</f>
        <v/>
      </c>
      <c r="F208" t="str">
        <f>IFERROR(__xludf.DUMMYFUNCTION("""COMPUTED_VALUE"""),"")</f>
        <v/>
      </c>
      <c r="G208" t="str">
        <f>IFERROR(__xludf.DUMMYFUNCTION("""COMPUTED_VALUE"""),"")</f>
        <v/>
      </c>
      <c r="H208" t="str">
        <f>IFERROR(__xludf.DUMMYFUNCTION("""COMPUTED_VALUE"""),"")</f>
        <v/>
      </c>
      <c r="I208" t="str">
        <f>IFERROR(__xludf.DUMMYFUNCTION("""COMPUTED_VALUE"""),"")</f>
        <v/>
      </c>
      <c r="J208" t="str">
        <f>IFERROR(__xludf.DUMMYFUNCTION("""COMPUTED_VALUE"""),"")</f>
        <v/>
      </c>
      <c r="K208" t="str">
        <f>IFERROR(__xludf.DUMMYFUNCTION("""COMPUTED_VALUE"""),"")</f>
        <v/>
      </c>
    </row>
    <row r="209">
      <c r="A209" t="str">
        <f>IFERROR(__xludf.DUMMYFUNCTION("""COMPUTED_VALUE"""),"")</f>
        <v/>
      </c>
      <c r="B209" t="str">
        <f>IFERROR(__xludf.DUMMYFUNCTION("""COMPUTED_VALUE"""),"")</f>
        <v/>
      </c>
      <c r="C209" t="str">
        <f>IFERROR(__xludf.DUMMYFUNCTION("""COMPUTED_VALUE"""),"")</f>
        <v/>
      </c>
      <c r="D209" t="str">
        <f>IFERROR(__xludf.DUMMYFUNCTION("""COMPUTED_VALUE"""),"")</f>
        <v/>
      </c>
      <c r="E209" t="str">
        <f>IFERROR(__xludf.DUMMYFUNCTION("""COMPUTED_VALUE"""),"")</f>
        <v/>
      </c>
      <c r="F209" t="str">
        <f>IFERROR(__xludf.DUMMYFUNCTION("""COMPUTED_VALUE"""),"")</f>
        <v/>
      </c>
      <c r="G209" t="str">
        <f>IFERROR(__xludf.DUMMYFUNCTION("""COMPUTED_VALUE"""),"")</f>
        <v/>
      </c>
      <c r="H209" t="str">
        <f>IFERROR(__xludf.DUMMYFUNCTION("""COMPUTED_VALUE"""),"")</f>
        <v/>
      </c>
      <c r="I209" t="str">
        <f>IFERROR(__xludf.DUMMYFUNCTION("""COMPUTED_VALUE"""),"")</f>
        <v/>
      </c>
      <c r="J209" t="str">
        <f>IFERROR(__xludf.DUMMYFUNCTION("""COMPUTED_VALUE"""),"")</f>
        <v/>
      </c>
      <c r="K209" t="str">
        <f>IFERROR(__xludf.DUMMYFUNCTION("""COMPUTED_VALUE"""),"")</f>
        <v/>
      </c>
    </row>
    <row r="210">
      <c r="A210" t="str">
        <f>IFERROR(__xludf.DUMMYFUNCTION("""COMPUTED_VALUE"""),"")</f>
        <v/>
      </c>
      <c r="B210" t="str">
        <f>IFERROR(__xludf.DUMMYFUNCTION("""COMPUTED_VALUE"""),"")</f>
        <v/>
      </c>
      <c r="C210" t="str">
        <f>IFERROR(__xludf.DUMMYFUNCTION("""COMPUTED_VALUE"""),"")</f>
        <v/>
      </c>
      <c r="D210" t="str">
        <f>IFERROR(__xludf.DUMMYFUNCTION("""COMPUTED_VALUE"""),"")</f>
        <v/>
      </c>
      <c r="E210" t="str">
        <f>IFERROR(__xludf.DUMMYFUNCTION("""COMPUTED_VALUE"""),"")</f>
        <v/>
      </c>
      <c r="F210" t="str">
        <f>IFERROR(__xludf.DUMMYFUNCTION("""COMPUTED_VALUE"""),"")</f>
        <v/>
      </c>
      <c r="G210" t="str">
        <f>IFERROR(__xludf.DUMMYFUNCTION("""COMPUTED_VALUE"""),"")</f>
        <v/>
      </c>
      <c r="H210" t="str">
        <f>IFERROR(__xludf.DUMMYFUNCTION("""COMPUTED_VALUE"""),"")</f>
        <v/>
      </c>
      <c r="I210" t="str">
        <f>IFERROR(__xludf.DUMMYFUNCTION("""COMPUTED_VALUE"""),"")</f>
        <v/>
      </c>
      <c r="J210" t="str">
        <f>IFERROR(__xludf.DUMMYFUNCTION("""COMPUTED_VALUE"""),"")</f>
        <v/>
      </c>
      <c r="K210" t="str">
        <f>IFERROR(__xludf.DUMMYFUNCTION("""COMPUTED_VALUE"""),"")</f>
        <v/>
      </c>
    </row>
    <row r="211">
      <c r="A211" t="str">
        <f>IFERROR(__xludf.DUMMYFUNCTION("""COMPUTED_VALUE"""),"")</f>
        <v/>
      </c>
      <c r="B211" t="str">
        <f>IFERROR(__xludf.DUMMYFUNCTION("""COMPUTED_VALUE"""),"")</f>
        <v/>
      </c>
      <c r="C211" t="str">
        <f>IFERROR(__xludf.DUMMYFUNCTION("""COMPUTED_VALUE"""),"")</f>
        <v/>
      </c>
      <c r="D211" t="str">
        <f>IFERROR(__xludf.DUMMYFUNCTION("""COMPUTED_VALUE"""),"")</f>
        <v/>
      </c>
      <c r="E211" t="str">
        <f>IFERROR(__xludf.DUMMYFUNCTION("""COMPUTED_VALUE"""),"")</f>
        <v/>
      </c>
      <c r="F211" t="str">
        <f>IFERROR(__xludf.DUMMYFUNCTION("""COMPUTED_VALUE"""),"")</f>
        <v/>
      </c>
      <c r="G211" t="str">
        <f>IFERROR(__xludf.DUMMYFUNCTION("""COMPUTED_VALUE"""),"")</f>
        <v/>
      </c>
      <c r="H211" t="str">
        <f>IFERROR(__xludf.DUMMYFUNCTION("""COMPUTED_VALUE"""),"")</f>
        <v/>
      </c>
      <c r="I211" t="str">
        <f>IFERROR(__xludf.DUMMYFUNCTION("""COMPUTED_VALUE"""),"")</f>
        <v/>
      </c>
      <c r="J211" t="str">
        <f>IFERROR(__xludf.DUMMYFUNCTION("""COMPUTED_VALUE"""),"")</f>
        <v/>
      </c>
      <c r="K211" t="str">
        <f>IFERROR(__xludf.DUMMYFUNCTION("""COMPUTED_VALUE"""),"")</f>
        <v/>
      </c>
    </row>
    <row r="212">
      <c r="A212" t="str">
        <f>IFERROR(__xludf.DUMMYFUNCTION("""COMPUTED_VALUE"""),"")</f>
        <v/>
      </c>
      <c r="B212" t="str">
        <f>IFERROR(__xludf.DUMMYFUNCTION("""COMPUTED_VALUE"""),"")</f>
        <v/>
      </c>
      <c r="C212" t="str">
        <f>IFERROR(__xludf.DUMMYFUNCTION("""COMPUTED_VALUE"""),"")</f>
        <v/>
      </c>
      <c r="D212" t="str">
        <f>IFERROR(__xludf.DUMMYFUNCTION("""COMPUTED_VALUE"""),"")</f>
        <v/>
      </c>
      <c r="E212" t="str">
        <f>IFERROR(__xludf.DUMMYFUNCTION("""COMPUTED_VALUE"""),"")</f>
        <v/>
      </c>
      <c r="F212" t="str">
        <f>IFERROR(__xludf.DUMMYFUNCTION("""COMPUTED_VALUE"""),"")</f>
        <v/>
      </c>
      <c r="G212" t="str">
        <f>IFERROR(__xludf.DUMMYFUNCTION("""COMPUTED_VALUE"""),"")</f>
        <v/>
      </c>
      <c r="H212" t="str">
        <f>IFERROR(__xludf.DUMMYFUNCTION("""COMPUTED_VALUE"""),"")</f>
        <v/>
      </c>
      <c r="I212" t="str">
        <f>IFERROR(__xludf.DUMMYFUNCTION("""COMPUTED_VALUE"""),"")</f>
        <v/>
      </c>
      <c r="J212" t="str">
        <f>IFERROR(__xludf.DUMMYFUNCTION("""COMPUTED_VALUE"""),"")</f>
        <v/>
      </c>
      <c r="K212" t="str">
        <f>IFERROR(__xludf.DUMMYFUNCTION("""COMPUTED_VALUE"""),"")</f>
        <v/>
      </c>
    </row>
    <row r="213">
      <c r="A213" t="str">
        <f>IFERROR(__xludf.DUMMYFUNCTION("""COMPUTED_VALUE"""),"")</f>
        <v/>
      </c>
      <c r="B213" t="str">
        <f>IFERROR(__xludf.DUMMYFUNCTION("""COMPUTED_VALUE"""),"")</f>
        <v/>
      </c>
      <c r="C213" t="str">
        <f>IFERROR(__xludf.DUMMYFUNCTION("""COMPUTED_VALUE"""),"")</f>
        <v/>
      </c>
      <c r="D213" t="str">
        <f>IFERROR(__xludf.DUMMYFUNCTION("""COMPUTED_VALUE"""),"")</f>
        <v/>
      </c>
      <c r="E213" t="str">
        <f>IFERROR(__xludf.DUMMYFUNCTION("""COMPUTED_VALUE"""),"")</f>
        <v/>
      </c>
      <c r="F213" t="str">
        <f>IFERROR(__xludf.DUMMYFUNCTION("""COMPUTED_VALUE"""),"")</f>
        <v/>
      </c>
      <c r="G213" t="str">
        <f>IFERROR(__xludf.DUMMYFUNCTION("""COMPUTED_VALUE"""),"")</f>
        <v/>
      </c>
      <c r="H213" t="str">
        <f>IFERROR(__xludf.DUMMYFUNCTION("""COMPUTED_VALUE"""),"")</f>
        <v/>
      </c>
      <c r="I213" t="str">
        <f>IFERROR(__xludf.DUMMYFUNCTION("""COMPUTED_VALUE"""),"")</f>
        <v/>
      </c>
      <c r="J213" t="str">
        <f>IFERROR(__xludf.DUMMYFUNCTION("""COMPUTED_VALUE"""),"")</f>
        <v/>
      </c>
      <c r="K213" t="str">
        <f>IFERROR(__xludf.DUMMYFUNCTION("""COMPUTED_VALUE"""),"")</f>
        <v/>
      </c>
    </row>
    <row r="214">
      <c r="A214" t="str">
        <f>IFERROR(__xludf.DUMMYFUNCTION("""COMPUTED_VALUE"""),"")</f>
        <v/>
      </c>
      <c r="B214" t="str">
        <f>IFERROR(__xludf.DUMMYFUNCTION("""COMPUTED_VALUE"""),"")</f>
        <v/>
      </c>
      <c r="C214" t="str">
        <f>IFERROR(__xludf.DUMMYFUNCTION("""COMPUTED_VALUE"""),"")</f>
        <v/>
      </c>
      <c r="D214" t="str">
        <f>IFERROR(__xludf.DUMMYFUNCTION("""COMPUTED_VALUE"""),"")</f>
        <v/>
      </c>
      <c r="E214" t="str">
        <f>IFERROR(__xludf.DUMMYFUNCTION("""COMPUTED_VALUE"""),"")</f>
        <v/>
      </c>
      <c r="F214" t="str">
        <f>IFERROR(__xludf.DUMMYFUNCTION("""COMPUTED_VALUE"""),"")</f>
        <v/>
      </c>
      <c r="G214" t="str">
        <f>IFERROR(__xludf.DUMMYFUNCTION("""COMPUTED_VALUE"""),"")</f>
        <v/>
      </c>
      <c r="H214" t="str">
        <f>IFERROR(__xludf.DUMMYFUNCTION("""COMPUTED_VALUE"""),"")</f>
        <v/>
      </c>
      <c r="I214" t="str">
        <f>IFERROR(__xludf.DUMMYFUNCTION("""COMPUTED_VALUE"""),"")</f>
        <v/>
      </c>
      <c r="J214" t="str">
        <f>IFERROR(__xludf.DUMMYFUNCTION("""COMPUTED_VALUE"""),"")</f>
        <v/>
      </c>
      <c r="K214" t="str">
        <f>IFERROR(__xludf.DUMMYFUNCTION("""COMPUTED_VALUE"""),"")</f>
        <v/>
      </c>
    </row>
    <row r="215">
      <c r="A215" t="str">
        <f>IFERROR(__xludf.DUMMYFUNCTION("""COMPUTED_VALUE"""),"")</f>
        <v/>
      </c>
      <c r="B215" t="str">
        <f>IFERROR(__xludf.DUMMYFUNCTION("""COMPUTED_VALUE"""),"")</f>
        <v/>
      </c>
      <c r="C215" t="str">
        <f>IFERROR(__xludf.DUMMYFUNCTION("""COMPUTED_VALUE"""),"")</f>
        <v/>
      </c>
      <c r="D215" t="str">
        <f>IFERROR(__xludf.DUMMYFUNCTION("""COMPUTED_VALUE"""),"")</f>
        <v/>
      </c>
      <c r="E215" t="str">
        <f>IFERROR(__xludf.DUMMYFUNCTION("""COMPUTED_VALUE"""),"")</f>
        <v/>
      </c>
      <c r="F215" t="str">
        <f>IFERROR(__xludf.DUMMYFUNCTION("""COMPUTED_VALUE"""),"")</f>
        <v/>
      </c>
      <c r="G215" t="str">
        <f>IFERROR(__xludf.DUMMYFUNCTION("""COMPUTED_VALUE"""),"")</f>
        <v/>
      </c>
      <c r="H215" t="str">
        <f>IFERROR(__xludf.DUMMYFUNCTION("""COMPUTED_VALUE"""),"")</f>
        <v/>
      </c>
      <c r="I215" t="str">
        <f>IFERROR(__xludf.DUMMYFUNCTION("""COMPUTED_VALUE"""),"")</f>
        <v/>
      </c>
      <c r="J215" t="str">
        <f>IFERROR(__xludf.DUMMYFUNCTION("""COMPUTED_VALUE"""),"")</f>
        <v/>
      </c>
      <c r="K215" t="str">
        <f>IFERROR(__xludf.DUMMYFUNCTION("""COMPUTED_VALUE"""),"")</f>
        <v/>
      </c>
    </row>
    <row r="216">
      <c r="A216" t="str">
        <f>IFERROR(__xludf.DUMMYFUNCTION("""COMPUTED_VALUE"""),"")</f>
        <v/>
      </c>
      <c r="B216" t="str">
        <f>IFERROR(__xludf.DUMMYFUNCTION("""COMPUTED_VALUE"""),"")</f>
        <v/>
      </c>
      <c r="C216" t="str">
        <f>IFERROR(__xludf.DUMMYFUNCTION("""COMPUTED_VALUE"""),"")</f>
        <v/>
      </c>
      <c r="D216" t="str">
        <f>IFERROR(__xludf.DUMMYFUNCTION("""COMPUTED_VALUE"""),"")</f>
        <v/>
      </c>
      <c r="E216" t="str">
        <f>IFERROR(__xludf.DUMMYFUNCTION("""COMPUTED_VALUE"""),"")</f>
        <v/>
      </c>
      <c r="F216" t="str">
        <f>IFERROR(__xludf.DUMMYFUNCTION("""COMPUTED_VALUE"""),"")</f>
        <v/>
      </c>
      <c r="G216" t="str">
        <f>IFERROR(__xludf.DUMMYFUNCTION("""COMPUTED_VALUE"""),"")</f>
        <v/>
      </c>
      <c r="H216" t="str">
        <f>IFERROR(__xludf.DUMMYFUNCTION("""COMPUTED_VALUE"""),"")</f>
        <v/>
      </c>
      <c r="I216" t="str">
        <f>IFERROR(__xludf.DUMMYFUNCTION("""COMPUTED_VALUE"""),"")</f>
        <v/>
      </c>
      <c r="J216" t="str">
        <f>IFERROR(__xludf.DUMMYFUNCTION("""COMPUTED_VALUE"""),"")</f>
        <v/>
      </c>
      <c r="K216" t="str">
        <f>IFERROR(__xludf.DUMMYFUNCTION("""COMPUTED_VALUE"""),"")</f>
        <v/>
      </c>
    </row>
    <row r="217">
      <c r="A217" t="str">
        <f>IFERROR(__xludf.DUMMYFUNCTION("""COMPUTED_VALUE"""),"")</f>
        <v/>
      </c>
      <c r="B217" t="str">
        <f>IFERROR(__xludf.DUMMYFUNCTION("""COMPUTED_VALUE"""),"")</f>
        <v/>
      </c>
      <c r="C217" t="str">
        <f>IFERROR(__xludf.DUMMYFUNCTION("""COMPUTED_VALUE"""),"")</f>
        <v/>
      </c>
      <c r="D217" t="str">
        <f>IFERROR(__xludf.DUMMYFUNCTION("""COMPUTED_VALUE"""),"")</f>
        <v/>
      </c>
      <c r="E217" t="str">
        <f>IFERROR(__xludf.DUMMYFUNCTION("""COMPUTED_VALUE"""),"")</f>
        <v/>
      </c>
      <c r="F217" t="str">
        <f>IFERROR(__xludf.DUMMYFUNCTION("""COMPUTED_VALUE"""),"")</f>
        <v/>
      </c>
      <c r="G217" t="str">
        <f>IFERROR(__xludf.DUMMYFUNCTION("""COMPUTED_VALUE"""),"")</f>
        <v/>
      </c>
      <c r="H217" t="str">
        <f>IFERROR(__xludf.DUMMYFUNCTION("""COMPUTED_VALUE"""),"")</f>
        <v/>
      </c>
      <c r="I217" t="str">
        <f>IFERROR(__xludf.DUMMYFUNCTION("""COMPUTED_VALUE"""),"")</f>
        <v/>
      </c>
      <c r="J217" t="str">
        <f>IFERROR(__xludf.DUMMYFUNCTION("""COMPUTED_VALUE"""),"")</f>
        <v/>
      </c>
      <c r="K217" t="str">
        <f>IFERROR(__xludf.DUMMYFUNCTION("""COMPUTED_VALUE"""),"")</f>
        <v/>
      </c>
    </row>
    <row r="218">
      <c r="A218" t="str">
        <f>IFERROR(__xludf.DUMMYFUNCTION("""COMPUTED_VALUE"""),"")</f>
        <v/>
      </c>
      <c r="B218" t="str">
        <f>IFERROR(__xludf.DUMMYFUNCTION("""COMPUTED_VALUE"""),"")</f>
        <v/>
      </c>
      <c r="C218" t="str">
        <f>IFERROR(__xludf.DUMMYFUNCTION("""COMPUTED_VALUE"""),"")</f>
        <v/>
      </c>
      <c r="D218" t="str">
        <f>IFERROR(__xludf.DUMMYFUNCTION("""COMPUTED_VALUE"""),"")</f>
        <v/>
      </c>
      <c r="E218" t="str">
        <f>IFERROR(__xludf.DUMMYFUNCTION("""COMPUTED_VALUE"""),"")</f>
        <v/>
      </c>
      <c r="F218" t="str">
        <f>IFERROR(__xludf.DUMMYFUNCTION("""COMPUTED_VALUE"""),"")</f>
        <v/>
      </c>
      <c r="G218" t="str">
        <f>IFERROR(__xludf.DUMMYFUNCTION("""COMPUTED_VALUE"""),"")</f>
        <v/>
      </c>
      <c r="H218" t="str">
        <f>IFERROR(__xludf.DUMMYFUNCTION("""COMPUTED_VALUE"""),"")</f>
        <v/>
      </c>
      <c r="I218" t="str">
        <f>IFERROR(__xludf.DUMMYFUNCTION("""COMPUTED_VALUE"""),"")</f>
        <v/>
      </c>
      <c r="J218" t="str">
        <f>IFERROR(__xludf.DUMMYFUNCTION("""COMPUTED_VALUE"""),"")</f>
        <v/>
      </c>
      <c r="K218" t="str">
        <f>IFERROR(__xludf.DUMMYFUNCTION("""COMPUTED_VALUE"""),"")</f>
        <v/>
      </c>
    </row>
    <row r="219">
      <c r="A219" t="str">
        <f>IFERROR(__xludf.DUMMYFUNCTION("""COMPUTED_VALUE"""),"")</f>
        <v/>
      </c>
      <c r="B219" t="str">
        <f>IFERROR(__xludf.DUMMYFUNCTION("""COMPUTED_VALUE"""),"")</f>
        <v/>
      </c>
      <c r="C219" t="str">
        <f>IFERROR(__xludf.DUMMYFUNCTION("""COMPUTED_VALUE"""),"")</f>
        <v/>
      </c>
      <c r="D219" t="str">
        <f>IFERROR(__xludf.DUMMYFUNCTION("""COMPUTED_VALUE"""),"")</f>
        <v/>
      </c>
      <c r="E219" t="str">
        <f>IFERROR(__xludf.DUMMYFUNCTION("""COMPUTED_VALUE"""),"")</f>
        <v/>
      </c>
      <c r="F219" t="str">
        <f>IFERROR(__xludf.DUMMYFUNCTION("""COMPUTED_VALUE"""),"")</f>
        <v/>
      </c>
      <c r="G219" t="str">
        <f>IFERROR(__xludf.DUMMYFUNCTION("""COMPUTED_VALUE"""),"")</f>
        <v/>
      </c>
      <c r="H219" t="str">
        <f>IFERROR(__xludf.DUMMYFUNCTION("""COMPUTED_VALUE"""),"")</f>
        <v/>
      </c>
      <c r="I219" t="str">
        <f>IFERROR(__xludf.DUMMYFUNCTION("""COMPUTED_VALUE"""),"")</f>
        <v/>
      </c>
      <c r="J219" t="str">
        <f>IFERROR(__xludf.DUMMYFUNCTION("""COMPUTED_VALUE"""),"")</f>
        <v/>
      </c>
      <c r="K219" t="str">
        <f>IFERROR(__xludf.DUMMYFUNCTION("""COMPUTED_VALUE"""),"")</f>
        <v/>
      </c>
    </row>
    <row r="220">
      <c r="A220" t="str">
        <f>IFERROR(__xludf.DUMMYFUNCTION("""COMPUTED_VALUE"""),"")</f>
        <v/>
      </c>
      <c r="B220" t="str">
        <f>IFERROR(__xludf.DUMMYFUNCTION("""COMPUTED_VALUE"""),"")</f>
        <v/>
      </c>
      <c r="C220" t="str">
        <f>IFERROR(__xludf.DUMMYFUNCTION("""COMPUTED_VALUE"""),"")</f>
        <v/>
      </c>
      <c r="D220" t="str">
        <f>IFERROR(__xludf.DUMMYFUNCTION("""COMPUTED_VALUE"""),"")</f>
        <v/>
      </c>
      <c r="E220" t="str">
        <f>IFERROR(__xludf.DUMMYFUNCTION("""COMPUTED_VALUE"""),"")</f>
        <v/>
      </c>
      <c r="F220" t="str">
        <f>IFERROR(__xludf.DUMMYFUNCTION("""COMPUTED_VALUE"""),"")</f>
        <v/>
      </c>
      <c r="G220" t="str">
        <f>IFERROR(__xludf.DUMMYFUNCTION("""COMPUTED_VALUE"""),"")</f>
        <v/>
      </c>
      <c r="H220" t="str">
        <f>IFERROR(__xludf.DUMMYFUNCTION("""COMPUTED_VALUE"""),"")</f>
        <v/>
      </c>
      <c r="I220" t="str">
        <f>IFERROR(__xludf.DUMMYFUNCTION("""COMPUTED_VALUE"""),"")</f>
        <v/>
      </c>
      <c r="J220" t="str">
        <f>IFERROR(__xludf.DUMMYFUNCTION("""COMPUTED_VALUE"""),"")</f>
        <v/>
      </c>
      <c r="K220" t="str">
        <f>IFERROR(__xludf.DUMMYFUNCTION("""COMPUTED_VALUE"""),"")</f>
        <v/>
      </c>
    </row>
    <row r="221">
      <c r="A221" t="str">
        <f>IFERROR(__xludf.DUMMYFUNCTION("""COMPUTED_VALUE"""),"")</f>
        <v/>
      </c>
      <c r="B221" t="str">
        <f>IFERROR(__xludf.DUMMYFUNCTION("""COMPUTED_VALUE"""),"")</f>
        <v/>
      </c>
      <c r="C221" t="str">
        <f>IFERROR(__xludf.DUMMYFUNCTION("""COMPUTED_VALUE"""),"")</f>
        <v/>
      </c>
      <c r="D221" t="str">
        <f>IFERROR(__xludf.DUMMYFUNCTION("""COMPUTED_VALUE"""),"")</f>
        <v/>
      </c>
      <c r="E221" t="str">
        <f>IFERROR(__xludf.DUMMYFUNCTION("""COMPUTED_VALUE"""),"")</f>
        <v/>
      </c>
      <c r="F221" t="str">
        <f>IFERROR(__xludf.DUMMYFUNCTION("""COMPUTED_VALUE"""),"")</f>
        <v/>
      </c>
      <c r="G221" t="str">
        <f>IFERROR(__xludf.DUMMYFUNCTION("""COMPUTED_VALUE"""),"")</f>
        <v/>
      </c>
      <c r="H221" t="str">
        <f>IFERROR(__xludf.DUMMYFUNCTION("""COMPUTED_VALUE"""),"")</f>
        <v/>
      </c>
      <c r="I221" t="str">
        <f>IFERROR(__xludf.DUMMYFUNCTION("""COMPUTED_VALUE"""),"")</f>
        <v/>
      </c>
      <c r="J221" t="str">
        <f>IFERROR(__xludf.DUMMYFUNCTION("""COMPUTED_VALUE"""),"")</f>
        <v/>
      </c>
      <c r="K221" t="str">
        <f>IFERROR(__xludf.DUMMYFUNCTION("""COMPUTED_VALUE"""),"")</f>
        <v/>
      </c>
    </row>
    <row r="222">
      <c r="A222" t="str">
        <f>IFERROR(__xludf.DUMMYFUNCTION("""COMPUTED_VALUE"""),"")</f>
        <v/>
      </c>
      <c r="B222" t="str">
        <f>IFERROR(__xludf.DUMMYFUNCTION("""COMPUTED_VALUE"""),"")</f>
        <v/>
      </c>
      <c r="C222" t="str">
        <f>IFERROR(__xludf.DUMMYFUNCTION("""COMPUTED_VALUE"""),"")</f>
        <v/>
      </c>
      <c r="D222" t="str">
        <f>IFERROR(__xludf.DUMMYFUNCTION("""COMPUTED_VALUE"""),"")</f>
        <v/>
      </c>
      <c r="E222" t="str">
        <f>IFERROR(__xludf.DUMMYFUNCTION("""COMPUTED_VALUE"""),"")</f>
        <v/>
      </c>
      <c r="F222" t="str">
        <f>IFERROR(__xludf.DUMMYFUNCTION("""COMPUTED_VALUE"""),"")</f>
        <v/>
      </c>
      <c r="G222" t="str">
        <f>IFERROR(__xludf.DUMMYFUNCTION("""COMPUTED_VALUE"""),"")</f>
        <v/>
      </c>
      <c r="H222" t="str">
        <f>IFERROR(__xludf.DUMMYFUNCTION("""COMPUTED_VALUE"""),"")</f>
        <v/>
      </c>
      <c r="I222" t="str">
        <f>IFERROR(__xludf.DUMMYFUNCTION("""COMPUTED_VALUE"""),"")</f>
        <v/>
      </c>
      <c r="J222" t="str">
        <f>IFERROR(__xludf.DUMMYFUNCTION("""COMPUTED_VALUE"""),"")</f>
        <v/>
      </c>
      <c r="K222" t="str">
        <f>IFERROR(__xludf.DUMMYFUNCTION("""COMPUTED_VALUE"""),"")</f>
        <v/>
      </c>
    </row>
    <row r="223">
      <c r="A223" t="str">
        <f>IFERROR(__xludf.DUMMYFUNCTION("""COMPUTED_VALUE"""),"")</f>
        <v/>
      </c>
      <c r="B223" t="str">
        <f>IFERROR(__xludf.DUMMYFUNCTION("""COMPUTED_VALUE"""),"")</f>
        <v/>
      </c>
      <c r="C223" t="str">
        <f>IFERROR(__xludf.DUMMYFUNCTION("""COMPUTED_VALUE"""),"")</f>
        <v/>
      </c>
      <c r="D223" t="str">
        <f>IFERROR(__xludf.DUMMYFUNCTION("""COMPUTED_VALUE"""),"")</f>
        <v/>
      </c>
      <c r="E223" t="str">
        <f>IFERROR(__xludf.DUMMYFUNCTION("""COMPUTED_VALUE"""),"")</f>
        <v/>
      </c>
      <c r="F223" t="str">
        <f>IFERROR(__xludf.DUMMYFUNCTION("""COMPUTED_VALUE"""),"")</f>
        <v/>
      </c>
      <c r="G223" t="str">
        <f>IFERROR(__xludf.DUMMYFUNCTION("""COMPUTED_VALUE"""),"")</f>
        <v/>
      </c>
      <c r="H223" t="str">
        <f>IFERROR(__xludf.DUMMYFUNCTION("""COMPUTED_VALUE"""),"")</f>
        <v/>
      </c>
      <c r="I223" t="str">
        <f>IFERROR(__xludf.DUMMYFUNCTION("""COMPUTED_VALUE"""),"")</f>
        <v/>
      </c>
      <c r="J223" t="str">
        <f>IFERROR(__xludf.DUMMYFUNCTION("""COMPUTED_VALUE"""),"")</f>
        <v/>
      </c>
      <c r="K223" t="str">
        <f>IFERROR(__xludf.DUMMYFUNCTION("""COMPUTED_VALUE"""),"")</f>
        <v/>
      </c>
    </row>
    <row r="224">
      <c r="A224" t="str">
        <f>IFERROR(__xludf.DUMMYFUNCTION("""COMPUTED_VALUE"""),"")</f>
        <v/>
      </c>
      <c r="B224" t="str">
        <f>IFERROR(__xludf.DUMMYFUNCTION("""COMPUTED_VALUE"""),"")</f>
        <v/>
      </c>
      <c r="C224" t="str">
        <f>IFERROR(__xludf.DUMMYFUNCTION("""COMPUTED_VALUE"""),"")</f>
        <v/>
      </c>
      <c r="D224" t="str">
        <f>IFERROR(__xludf.DUMMYFUNCTION("""COMPUTED_VALUE"""),"")</f>
        <v/>
      </c>
      <c r="E224" t="str">
        <f>IFERROR(__xludf.DUMMYFUNCTION("""COMPUTED_VALUE"""),"")</f>
        <v/>
      </c>
      <c r="F224" t="str">
        <f>IFERROR(__xludf.DUMMYFUNCTION("""COMPUTED_VALUE"""),"")</f>
        <v/>
      </c>
      <c r="G224" t="str">
        <f>IFERROR(__xludf.DUMMYFUNCTION("""COMPUTED_VALUE"""),"")</f>
        <v/>
      </c>
      <c r="H224" t="str">
        <f>IFERROR(__xludf.DUMMYFUNCTION("""COMPUTED_VALUE"""),"")</f>
        <v/>
      </c>
      <c r="I224" t="str">
        <f>IFERROR(__xludf.DUMMYFUNCTION("""COMPUTED_VALUE"""),"")</f>
        <v/>
      </c>
      <c r="J224" t="str">
        <f>IFERROR(__xludf.DUMMYFUNCTION("""COMPUTED_VALUE"""),"")</f>
        <v/>
      </c>
      <c r="K224" t="str">
        <f>IFERROR(__xludf.DUMMYFUNCTION("""COMPUTED_VALUE"""),"")</f>
        <v/>
      </c>
    </row>
    <row r="225">
      <c r="A225" t="str">
        <f>IFERROR(__xludf.DUMMYFUNCTION("""COMPUTED_VALUE"""),"")</f>
        <v/>
      </c>
      <c r="B225" t="str">
        <f>IFERROR(__xludf.DUMMYFUNCTION("""COMPUTED_VALUE"""),"")</f>
        <v/>
      </c>
      <c r="C225" t="str">
        <f>IFERROR(__xludf.DUMMYFUNCTION("""COMPUTED_VALUE"""),"")</f>
        <v/>
      </c>
      <c r="D225" t="str">
        <f>IFERROR(__xludf.DUMMYFUNCTION("""COMPUTED_VALUE"""),"")</f>
        <v/>
      </c>
      <c r="E225" t="str">
        <f>IFERROR(__xludf.DUMMYFUNCTION("""COMPUTED_VALUE"""),"")</f>
        <v/>
      </c>
      <c r="F225" t="str">
        <f>IFERROR(__xludf.DUMMYFUNCTION("""COMPUTED_VALUE"""),"")</f>
        <v/>
      </c>
      <c r="G225" t="str">
        <f>IFERROR(__xludf.DUMMYFUNCTION("""COMPUTED_VALUE"""),"")</f>
        <v/>
      </c>
      <c r="H225" t="str">
        <f>IFERROR(__xludf.DUMMYFUNCTION("""COMPUTED_VALUE"""),"")</f>
        <v/>
      </c>
      <c r="I225" t="str">
        <f>IFERROR(__xludf.DUMMYFUNCTION("""COMPUTED_VALUE"""),"")</f>
        <v/>
      </c>
      <c r="J225" t="str">
        <f>IFERROR(__xludf.DUMMYFUNCTION("""COMPUTED_VALUE"""),"")</f>
        <v/>
      </c>
      <c r="K225" t="str">
        <f>IFERROR(__xludf.DUMMYFUNCTION("""COMPUTED_VALUE"""),"")</f>
        <v/>
      </c>
    </row>
    <row r="226">
      <c r="A226" t="str">
        <f>IFERROR(__xludf.DUMMYFUNCTION("""COMPUTED_VALUE"""),"")</f>
        <v/>
      </c>
      <c r="B226" t="str">
        <f>IFERROR(__xludf.DUMMYFUNCTION("""COMPUTED_VALUE"""),"")</f>
        <v/>
      </c>
      <c r="C226" t="str">
        <f>IFERROR(__xludf.DUMMYFUNCTION("""COMPUTED_VALUE"""),"")</f>
        <v/>
      </c>
      <c r="D226" t="str">
        <f>IFERROR(__xludf.DUMMYFUNCTION("""COMPUTED_VALUE"""),"")</f>
        <v/>
      </c>
      <c r="E226" t="str">
        <f>IFERROR(__xludf.DUMMYFUNCTION("""COMPUTED_VALUE"""),"")</f>
        <v/>
      </c>
      <c r="F226" t="str">
        <f>IFERROR(__xludf.DUMMYFUNCTION("""COMPUTED_VALUE"""),"")</f>
        <v/>
      </c>
      <c r="G226" t="str">
        <f>IFERROR(__xludf.DUMMYFUNCTION("""COMPUTED_VALUE"""),"")</f>
        <v/>
      </c>
      <c r="H226" t="str">
        <f>IFERROR(__xludf.DUMMYFUNCTION("""COMPUTED_VALUE"""),"")</f>
        <v/>
      </c>
      <c r="I226" t="str">
        <f>IFERROR(__xludf.DUMMYFUNCTION("""COMPUTED_VALUE"""),"")</f>
        <v/>
      </c>
      <c r="J226" t="str">
        <f>IFERROR(__xludf.DUMMYFUNCTION("""COMPUTED_VALUE"""),"")</f>
        <v/>
      </c>
      <c r="K226" t="str">
        <f>IFERROR(__xludf.DUMMYFUNCTION("""COMPUTED_VALUE"""),"")</f>
        <v/>
      </c>
    </row>
    <row r="227">
      <c r="A227" t="str">
        <f>IFERROR(__xludf.DUMMYFUNCTION("""COMPUTED_VALUE"""),"")</f>
        <v/>
      </c>
      <c r="B227" t="str">
        <f>IFERROR(__xludf.DUMMYFUNCTION("""COMPUTED_VALUE"""),"")</f>
        <v/>
      </c>
      <c r="C227" t="str">
        <f>IFERROR(__xludf.DUMMYFUNCTION("""COMPUTED_VALUE"""),"")</f>
        <v/>
      </c>
      <c r="D227" t="str">
        <f>IFERROR(__xludf.DUMMYFUNCTION("""COMPUTED_VALUE"""),"")</f>
        <v/>
      </c>
      <c r="E227" t="str">
        <f>IFERROR(__xludf.DUMMYFUNCTION("""COMPUTED_VALUE"""),"")</f>
        <v/>
      </c>
      <c r="F227" t="str">
        <f>IFERROR(__xludf.DUMMYFUNCTION("""COMPUTED_VALUE"""),"")</f>
        <v/>
      </c>
      <c r="G227" t="str">
        <f>IFERROR(__xludf.DUMMYFUNCTION("""COMPUTED_VALUE"""),"")</f>
        <v/>
      </c>
      <c r="H227" t="str">
        <f>IFERROR(__xludf.DUMMYFUNCTION("""COMPUTED_VALUE"""),"")</f>
        <v/>
      </c>
      <c r="I227" t="str">
        <f>IFERROR(__xludf.DUMMYFUNCTION("""COMPUTED_VALUE"""),"")</f>
        <v/>
      </c>
      <c r="J227" t="str">
        <f>IFERROR(__xludf.DUMMYFUNCTION("""COMPUTED_VALUE"""),"")</f>
        <v/>
      </c>
      <c r="K227" t="str">
        <f>IFERROR(__xludf.DUMMYFUNCTION("""COMPUTED_VALUE"""),"")</f>
        <v/>
      </c>
    </row>
    <row r="228">
      <c r="A228" t="str">
        <f>IFERROR(__xludf.DUMMYFUNCTION("""COMPUTED_VALUE"""),"")</f>
        <v/>
      </c>
      <c r="B228" t="str">
        <f>IFERROR(__xludf.DUMMYFUNCTION("""COMPUTED_VALUE"""),"")</f>
        <v/>
      </c>
      <c r="C228" t="str">
        <f>IFERROR(__xludf.DUMMYFUNCTION("""COMPUTED_VALUE"""),"")</f>
        <v/>
      </c>
      <c r="D228" t="str">
        <f>IFERROR(__xludf.DUMMYFUNCTION("""COMPUTED_VALUE"""),"")</f>
        <v/>
      </c>
      <c r="E228" t="str">
        <f>IFERROR(__xludf.DUMMYFUNCTION("""COMPUTED_VALUE"""),"")</f>
        <v/>
      </c>
      <c r="F228" t="str">
        <f>IFERROR(__xludf.DUMMYFUNCTION("""COMPUTED_VALUE"""),"")</f>
        <v/>
      </c>
      <c r="G228" t="str">
        <f>IFERROR(__xludf.DUMMYFUNCTION("""COMPUTED_VALUE"""),"")</f>
        <v/>
      </c>
      <c r="H228" t="str">
        <f>IFERROR(__xludf.DUMMYFUNCTION("""COMPUTED_VALUE"""),"")</f>
        <v/>
      </c>
      <c r="I228" t="str">
        <f>IFERROR(__xludf.DUMMYFUNCTION("""COMPUTED_VALUE"""),"")</f>
        <v/>
      </c>
      <c r="J228" t="str">
        <f>IFERROR(__xludf.DUMMYFUNCTION("""COMPUTED_VALUE"""),"")</f>
        <v/>
      </c>
      <c r="K228" t="str">
        <f>IFERROR(__xludf.DUMMYFUNCTION("""COMPUTED_VALUE"""),"")</f>
        <v/>
      </c>
    </row>
    <row r="229">
      <c r="A229" t="str">
        <f>IFERROR(__xludf.DUMMYFUNCTION("""COMPUTED_VALUE"""),"")</f>
        <v/>
      </c>
      <c r="B229" t="str">
        <f>IFERROR(__xludf.DUMMYFUNCTION("""COMPUTED_VALUE"""),"")</f>
        <v/>
      </c>
      <c r="C229" t="str">
        <f>IFERROR(__xludf.DUMMYFUNCTION("""COMPUTED_VALUE"""),"")</f>
        <v/>
      </c>
      <c r="D229" t="str">
        <f>IFERROR(__xludf.DUMMYFUNCTION("""COMPUTED_VALUE"""),"")</f>
        <v/>
      </c>
      <c r="E229" t="str">
        <f>IFERROR(__xludf.DUMMYFUNCTION("""COMPUTED_VALUE"""),"")</f>
        <v/>
      </c>
      <c r="F229" t="str">
        <f>IFERROR(__xludf.DUMMYFUNCTION("""COMPUTED_VALUE"""),"")</f>
        <v/>
      </c>
      <c r="G229" t="str">
        <f>IFERROR(__xludf.DUMMYFUNCTION("""COMPUTED_VALUE"""),"")</f>
        <v/>
      </c>
      <c r="H229" t="str">
        <f>IFERROR(__xludf.DUMMYFUNCTION("""COMPUTED_VALUE"""),"")</f>
        <v/>
      </c>
      <c r="I229" t="str">
        <f>IFERROR(__xludf.DUMMYFUNCTION("""COMPUTED_VALUE"""),"")</f>
        <v/>
      </c>
      <c r="J229" t="str">
        <f>IFERROR(__xludf.DUMMYFUNCTION("""COMPUTED_VALUE"""),"")</f>
        <v/>
      </c>
      <c r="K229" t="str">
        <f>IFERROR(__xludf.DUMMYFUNCTION("""COMPUTED_VALUE"""),"")</f>
        <v/>
      </c>
    </row>
    <row r="230">
      <c r="A230" t="str">
        <f>IFERROR(__xludf.DUMMYFUNCTION("""COMPUTED_VALUE"""),"")</f>
        <v/>
      </c>
      <c r="B230" t="str">
        <f>IFERROR(__xludf.DUMMYFUNCTION("""COMPUTED_VALUE"""),"")</f>
        <v/>
      </c>
      <c r="C230" t="str">
        <f>IFERROR(__xludf.DUMMYFUNCTION("""COMPUTED_VALUE"""),"")</f>
        <v/>
      </c>
      <c r="D230" t="str">
        <f>IFERROR(__xludf.DUMMYFUNCTION("""COMPUTED_VALUE"""),"")</f>
        <v/>
      </c>
      <c r="E230" t="str">
        <f>IFERROR(__xludf.DUMMYFUNCTION("""COMPUTED_VALUE"""),"")</f>
        <v/>
      </c>
      <c r="F230" t="str">
        <f>IFERROR(__xludf.DUMMYFUNCTION("""COMPUTED_VALUE"""),"")</f>
        <v/>
      </c>
      <c r="G230" t="str">
        <f>IFERROR(__xludf.DUMMYFUNCTION("""COMPUTED_VALUE"""),"")</f>
        <v/>
      </c>
      <c r="H230" t="str">
        <f>IFERROR(__xludf.DUMMYFUNCTION("""COMPUTED_VALUE"""),"")</f>
        <v/>
      </c>
      <c r="I230" t="str">
        <f>IFERROR(__xludf.DUMMYFUNCTION("""COMPUTED_VALUE"""),"")</f>
        <v/>
      </c>
      <c r="J230" t="str">
        <f>IFERROR(__xludf.DUMMYFUNCTION("""COMPUTED_VALUE"""),"")</f>
        <v/>
      </c>
      <c r="K230" t="str">
        <f>IFERROR(__xludf.DUMMYFUNCTION("""COMPUTED_VALUE"""),"")</f>
        <v/>
      </c>
    </row>
    <row r="231">
      <c r="A231" t="str">
        <f>IFERROR(__xludf.DUMMYFUNCTION("""COMPUTED_VALUE"""),"")</f>
        <v/>
      </c>
      <c r="B231" t="str">
        <f>IFERROR(__xludf.DUMMYFUNCTION("""COMPUTED_VALUE"""),"")</f>
        <v/>
      </c>
      <c r="C231" t="str">
        <f>IFERROR(__xludf.DUMMYFUNCTION("""COMPUTED_VALUE"""),"")</f>
        <v/>
      </c>
      <c r="D231" t="str">
        <f>IFERROR(__xludf.DUMMYFUNCTION("""COMPUTED_VALUE"""),"")</f>
        <v/>
      </c>
      <c r="E231" t="str">
        <f>IFERROR(__xludf.DUMMYFUNCTION("""COMPUTED_VALUE"""),"")</f>
        <v/>
      </c>
      <c r="F231" t="str">
        <f>IFERROR(__xludf.DUMMYFUNCTION("""COMPUTED_VALUE"""),"")</f>
        <v/>
      </c>
      <c r="G231" t="str">
        <f>IFERROR(__xludf.DUMMYFUNCTION("""COMPUTED_VALUE"""),"")</f>
        <v/>
      </c>
      <c r="H231" t="str">
        <f>IFERROR(__xludf.DUMMYFUNCTION("""COMPUTED_VALUE"""),"")</f>
        <v/>
      </c>
      <c r="I231" t="str">
        <f>IFERROR(__xludf.DUMMYFUNCTION("""COMPUTED_VALUE"""),"")</f>
        <v/>
      </c>
      <c r="J231" t="str">
        <f>IFERROR(__xludf.DUMMYFUNCTION("""COMPUTED_VALUE"""),"")</f>
        <v/>
      </c>
      <c r="K231" t="str">
        <f>IFERROR(__xludf.DUMMYFUNCTION("""COMPUTED_VALUE"""),"")</f>
        <v/>
      </c>
    </row>
    <row r="232">
      <c r="A232" t="str">
        <f>IFERROR(__xludf.DUMMYFUNCTION("""COMPUTED_VALUE"""),"")</f>
        <v/>
      </c>
      <c r="B232" t="str">
        <f>IFERROR(__xludf.DUMMYFUNCTION("""COMPUTED_VALUE"""),"")</f>
        <v/>
      </c>
      <c r="C232" t="str">
        <f>IFERROR(__xludf.DUMMYFUNCTION("""COMPUTED_VALUE"""),"")</f>
        <v/>
      </c>
      <c r="D232" t="str">
        <f>IFERROR(__xludf.DUMMYFUNCTION("""COMPUTED_VALUE"""),"")</f>
        <v/>
      </c>
      <c r="E232" t="str">
        <f>IFERROR(__xludf.DUMMYFUNCTION("""COMPUTED_VALUE"""),"")</f>
        <v/>
      </c>
      <c r="F232" t="str">
        <f>IFERROR(__xludf.DUMMYFUNCTION("""COMPUTED_VALUE"""),"")</f>
        <v/>
      </c>
      <c r="G232" t="str">
        <f>IFERROR(__xludf.DUMMYFUNCTION("""COMPUTED_VALUE"""),"")</f>
        <v/>
      </c>
      <c r="H232" t="str">
        <f>IFERROR(__xludf.DUMMYFUNCTION("""COMPUTED_VALUE"""),"")</f>
        <v/>
      </c>
      <c r="I232" t="str">
        <f>IFERROR(__xludf.DUMMYFUNCTION("""COMPUTED_VALUE"""),"")</f>
        <v/>
      </c>
      <c r="J232" t="str">
        <f>IFERROR(__xludf.DUMMYFUNCTION("""COMPUTED_VALUE"""),"")</f>
        <v/>
      </c>
      <c r="K232" t="str">
        <f>IFERROR(__xludf.DUMMYFUNCTION("""COMPUTED_VALUE"""),"")</f>
        <v/>
      </c>
    </row>
    <row r="233">
      <c r="A233" t="str">
        <f>IFERROR(__xludf.DUMMYFUNCTION("""COMPUTED_VALUE"""),"")</f>
        <v/>
      </c>
      <c r="B233" t="str">
        <f>IFERROR(__xludf.DUMMYFUNCTION("""COMPUTED_VALUE"""),"")</f>
        <v/>
      </c>
      <c r="C233" t="str">
        <f>IFERROR(__xludf.DUMMYFUNCTION("""COMPUTED_VALUE"""),"")</f>
        <v/>
      </c>
      <c r="D233" t="str">
        <f>IFERROR(__xludf.DUMMYFUNCTION("""COMPUTED_VALUE"""),"")</f>
        <v/>
      </c>
      <c r="E233" t="str">
        <f>IFERROR(__xludf.DUMMYFUNCTION("""COMPUTED_VALUE"""),"")</f>
        <v/>
      </c>
      <c r="F233" t="str">
        <f>IFERROR(__xludf.DUMMYFUNCTION("""COMPUTED_VALUE"""),"")</f>
        <v/>
      </c>
      <c r="G233" t="str">
        <f>IFERROR(__xludf.DUMMYFUNCTION("""COMPUTED_VALUE"""),"")</f>
        <v/>
      </c>
      <c r="H233" t="str">
        <f>IFERROR(__xludf.DUMMYFUNCTION("""COMPUTED_VALUE"""),"")</f>
        <v/>
      </c>
      <c r="I233" t="str">
        <f>IFERROR(__xludf.DUMMYFUNCTION("""COMPUTED_VALUE"""),"")</f>
        <v/>
      </c>
      <c r="J233" t="str">
        <f>IFERROR(__xludf.DUMMYFUNCTION("""COMPUTED_VALUE"""),"")</f>
        <v/>
      </c>
      <c r="K233" t="str">
        <f>IFERROR(__xludf.DUMMYFUNCTION("""COMPUTED_VALUE"""),"")</f>
        <v/>
      </c>
    </row>
    <row r="234">
      <c r="A234" t="str">
        <f>IFERROR(__xludf.DUMMYFUNCTION("""COMPUTED_VALUE"""),"")</f>
        <v/>
      </c>
      <c r="B234" t="str">
        <f>IFERROR(__xludf.DUMMYFUNCTION("""COMPUTED_VALUE"""),"")</f>
        <v/>
      </c>
      <c r="C234" t="str">
        <f>IFERROR(__xludf.DUMMYFUNCTION("""COMPUTED_VALUE"""),"")</f>
        <v/>
      </c>
      <c r="D234" t="str">
        <f>IFERROR(__xludf.DUMMYFUNCTION("""COMPUTED_VALUE"""),"")</f>
        <v/>
      </c>
      <c r="E234" t="str">
        <f>IFERROR(__xludf.DUMMYFUNCTION("""COMPUTED_VALUE"""),"")</f>
        <v/>
      </c>
      <c r="F234" t="str">
        <f>IFERROR(__xludf.DUMMYFUNCTION("""COMPUTED_VALUE"""),"")</f>
        <v/>
      </c>
      <c r="G234" t="str">
        <f>IFERROR(__xludf.DUMMYFUNCTION("""COMPUTED_VALUE"""),"")</f>
        <v/>
      </c>
      <c r="H234" t="str">
        <f>IFERROR(__xludf.DUMMYFUNCTION("""COMPUTED_VALUE"""),"")</f>
        <v/>
      </c>
      <c r="I234" t="str">
        <f>IFERROR(__xludf.DUMMYFUNCTION("""COMPUTED_VALUE"""),"")</f>
        <v/>
      </c>
      <c r="J234" t="str">
        <f>IFERROR(__xludf.DUMMYFUNCTION("""COMPUTED_VALUE"""),"")</f>
        <v/>
      </c>
      <c r="K234" t="str">
        <f>IFERROR(__xludf.DUMMYFUNCTION("""COMPUTED_VALUE"""),"")</f>
        <v/>
      </c>
    </row>
    <row r="235">
      <c r="A235" t="str">
        <f>IFERROR(__xludf.DUMMYFUNCTION("""COMPUTED_VALUE"""),"")</f>
        <v/>
      </c>
      <c r="B235" t="str">
        <f>IFERROR(__xludf.DUMMYFUNCTION("""COMPUTED_VALUE"""),"")</f>
        <v/>
      </c>
      <c r="C235" t="str">
        <f>IFERROR(__xludf.DUMMYFUNCTION("""COMPUTED_VALUE"""),"")</f>
        <v/>
      </c>
      <c r="D235" t="str">
        <f>IFERROR(__xludf.DUMMYFUNCTION("""COMPUTED_VALUE"""),"")</f>
        <v/>
      </c>
      <c r="E235" t="str">
        <f>IFERROR(__xludf.DUMMYFUNCTION("""COMPUTED_VALUE"""),"")</f>
        <v/>
      </c>
      <c r="F235" t="str">
        <f>IFERROR(__xludf.DUMMYFUNCTION("""COMPUTED_VALUE"""),"")</f>
        <v/>
      </c>
      <c r="G235" t="str">
        <f>IFERROR(__xludf.DUMMYFUNCTION("""COMPUTED_VALUE"""),"")</f>
        <v/>
      </c>
      <c r="H235" t="str">
        <f>IFERROR(__xludf.DUMMYFUNCTION("""COMPUTED_VALUE"""),"")</f>
        <v/>
      </c>
      <c r="I235" t="str">
        <f>IFERROR(__xludf.DUMMYFUNCTION("""COMPUTED_VALUE"""),"")</f>
        <v/>
      </c>
      <c r="J235" t="str">
        <f>IFERROR(__xludf.DUMMYFUNCTION("""COMPUTED_VALUE"""),"")</f>
        <v/>
      </c>
      <c r="K235" t="str">
        <f>IFERROR(__xludf.DUMMYFUNCTION("""COMPUTED_VALUE"""),"")</f>
        <v/>
      </c>
    </row>
    <row r="236">
      <c r="A236" t="str">
        <f>IFERROR(__xludf.DUMMYFUNCTION("""COMPUTED_VALUE"""),"")</f>
        <v/>
      </c>
      <c r="B236" t="str">
        <f>IFERROR(__xludf.DUMMYFUNCTION("""COMPUTED_VALUE"""),"")</f>
        <v/>
      </c>
      <c r="C236" t="str">
        <f>IFERROR(__xludf.DUMMYFUNCTION("""COMPUTED_VALUE"""),"")</f>
        <v/>
      </c>
      <c r="D236" t="str">
        <f>IFERROR(__xludf.DUMMYFUNCTION("""COMPUTED_VALUE"""),"")</f>
        <v/>
      </c>
      <c r="E236" t="str">
        <f>IFERROR(__xludf.DUMMYFUNCTION("""COMPUTED_VALUE"""),"")</f>
        <v/>
      </c>
      <c r="F236" t="str">
        <f>IFERROR(__xludf.DUMMYFUNCTION("""COMPUTED_VALUE"""),"")</f>
        <v/>
      </c>
      <c r="G236" t="str">
        <f>IFERROR(__xludf.DUMMYFUNCTION("""COMPUTED_VALUE"""),"")</f>
        <v/>
      </c>
      <c r="H236" t="str">
        <f>IFERROR(__xludf.DUMMYFUNCTION("""COMPUTED_VALUE"""),"")</f>
        <v/>
      </c>
      <c r="I236" t="str">
        <f>IFERROR(__xludf.DUMMYFUNCTION("""COMPUTED_VALUE"""),"")</f>
        <v/>
      </c>
      <c r="J236" t="str">
        <f>IFERROR(__xludf.DUMMYFUNCTION("""COMPUTED_VALUE"""),"")</f>
        <v/>
      </c>
      <c r="K236" t="str">
        <f>IFERROR(__xludf.DUMMYFUNCTION("""COMPUTED_VALUE"""),"")</f>
        <v/>
      </c>
    </row>
    <row r="237">
      <c r="A237" t="str">
        <f>IFERROR(__xludf.DUMMYFUNCTION("""COMPUTED_VALUE"""),"")</f>
        <v/>
      </c>
      <c r="B237" t="str">
        <f>IFERROR(__xludf.DUMMYFUNCTION("""COMPUTED_VALUE"""),"")</f>
        <v/>
      </c>
      <c r="C237" t="str">
        <f>IFERROR(__xludf.DUMMYFUNCTION("""COMPUTED_VALUE"""),"")</f>
        <v/>
      </c>
      <c r="D237" t="str">
        <f>IFERROR(__xludf.DUMMYFUNCTION("""COMPUTED_VALUE"""),"")</f>
        <v/>
      </c>
      <c r="E237" t="str">
        <f>IFERROR(__xludf.DUMMYFUNCTION("""COMPUTED_VALUE"""),"")</f>
        <v/>
      </c>
      <c r="F237" t="str">
        <f>IFERROR(__xludf.DUMMYFUNCTION("""COMPUTED_VALUE"""),"")</f>
        <v/>
      </c>
      <c r="G237" t="str">
        <f>IFERROR(__xludf.DUMMYFUNCTION("""COMPUTED_VALUE"""),"")</f>
        <v/>
      </c>
      <c r="H237" t="str">
        <f>IFERROR(__xludf.DUMMYFUNCTION("""COMPUTED_VALUE"""),"")</f>
        <v/>
      </c>
      <c r="I237" t="str">
        <f>IFERROR(__xludf.DUMMYFUNCTION("""COMPUTED_VALUE"""),"")</f>
        <v/>
      </c>
      <c r="J237" t="str">
        <f>IFERROR(__xludf.DUMMYFUNCTION("""COMPUTED_VALUE"""),"")</f>
        <v/>
      </c>
      <c r="K237" t="str">
        <f>IFERROR(__xludf.DUMMYFUNCTION("""COMPUTED_VALUE"""),"")</f>
        <v/>
      </c>
    </row>
    <row r="238">
      <c r="A238" t="str">
        <f>IFERROR(__xludf.DUMMYFUNCTION("""COMPUTED_VALUE"""),"")</f>
        <v/>
      </c>
      <c r="B238" t="str">
        <f>IFERROR(__xludf.DUMMYFUNCTION("""COMPUTED_VALUE"""),"")</f>
        <v/>
      </c>
      <c r="C238" t="str">
        <f>IFERROR(__xludf.DUMMYFUNCTION("""COMPUTED_VALUE"""),"")</f>
        <v/>
      </c>
      <c r="D238" t="str">
        <f>IFERROR(__xludf.DUMMYFUNCTION("""COMPUTED_VALUE"""),"")</f>
        <v/>
      </c>
      <c r="E238" t="str">
        <f>IFERROR(__xludf.DUMMYFUNCTION("""COMPUTED_VALUE"""),"")</f>
        <v/>
      </c>
      <c r="F238" t="str">
        <f>IFERROR(__xludf.DUMMYFUNCTION("""COMPUTED_VALUE"""),"")</f>
        <v/>
      </c>
      <c r="G238" t="str">
        <f>IFERROR(__xludf.DUMMYFUNCTION("""COMPUTED_VALUE"""),"")</f>
        <v/>
      </c>
      <c r="H238" t="str">
        <f>IFERROR(__xludf.DUMMYFUNCTION("""COMPUTED_VALUE"""),"")</f>
        <v/>
      </c>
      <c r="I238" t="str">
        <f>IFERROR(__xludf.DUMMYFUNCTION("""COMPUTED_VALUE"""),"")</f>
        <v/>
      </c>
      <c r="J238" t="str">
        <f>IFERROR(__xludf.DUMMYFUNCTION("""COMPUTED_VALUE"""),"")</f>
        <v/>
      </c>
      <c r="K238" t="str">
        <f>IFERROR(__xludf.DUMMYFUNCTION("""COMPUTED_VALUE"""),"")</f>
        <v/>
      </c>
    </row>
    <row r="239">
      <c r="A239" t="str">
        <f>IFERROR(__xludf.DUMMYFUNCTION("""COMPUTED_VALUE"""),"")</f>
        <v/>
      </c>
      <c r="B239" t="str">
        <f>IFERROR(__xludf.DUMMYFUNCTION("""COMPUTED_VALUE"""),"")</f>
        <v/>
      </c>
      <c r="C239" t="str">
        <f>IFERROR(__xludf.DUMMYFUNCTION("""COMPUTED_VALUE"""),"")</f>
        <v/>
      </c>
      <c r="D239" t="str">
        <f>IFERROR(__xludf.DUMMYFUNCTION("""COMPUTED_VALUE"""),"")</f>
        <v/>
      </c>
      <c r="E239" t="str">
        <f>IFERROR(__xludf.DUMMYFUNCTION("""COMPUTED_VALUE"""),"")</f>
        <v/>
      </c>
      <c r="F239" t="str">
        <f>IFERROR(__xludf.DUMMYFUNCTION("""COMPUTED_VALUE"""),"")</f>
        <v/>
      </c>
      <c r="G239" t="str">
        <f>IFERROR(__xludf.DUMMYFUNCTION("""COMPUTED_VALUE"""),"")</f>
        <v/>
      </c>
      <c r="H239" t="str">
        <f>IFERROR(__xludf.DUMMYFUNCTION("""COMPUTED_VALUE"""),"")</f>
        <v/>
      </c>
      <c r="I239" t="str">
        <f>IFERROR(__xludf.DUMMYFUNCTION("""COMPUTED_VALUE"""),"")</f>
        <v/>
      </c>
      <c r="J239" t="str">
        <f>IFERROR(__xludf.DUMMYFUNCTION("""COMPUTED_VALUE"""),"")</f>
        <v/>
      </c>
      <c r="K239" t="str">
        <f>IFERROR(__xludf.DUMMYFUNCTION("""COMPUTED_VALUE"""),"")</f>
        <v/>
      </c>
    </row>
    <row r="240">
      <c r="A240" t="str">
        <f>IFERROR(__xludf.DUMMYFUNCTION("""COMPUTED_VALUE"""),"")</f>
        <v/>
      </c>
      <c r="B240" t="str">
        <f>IFERROR(__xludf.DUMMYFUNCTION("""COMPUTED_VALUE"""),"")</f>
        <v/>
      </c>
      <c r="C240" t="str">
        <f>IFERROR(__xludf.DUMMYFUNCTION("""COMPUTED_VALUE"""),"")</f>
        <v/>
      </c>
      <c r="D240" t="str">
        <f>IFERROR(__xludf.DUMMYFUNCTION("""COMPUTED_VALUE"""),"")</f>
        <v/>
      </c>
      <c r="E240" t="str">
        <f>IFERROR(__xludf.DUMMYFUNCTION("""COMPUTED_VALUE"""),"")</f>
        <v/>
      </c>
      <c r="F240" t="str">
        <f>IFERROR(__xludf.DUMMYFUNCTION("""COMPUTED_VALUE"""),"")</f>
        <v/>
      </c>
      <c r="G240" t="str">
        <f>IFERROR(__xludf.DUMMYFUNCTION("""COMPUTED_VALUE"""),"")</f>
        <v/>
      </c>
      <c r="H240" t="str">
        <f>IFERROR(__xludf.DUMMYFUNCTION("""COMPUTED_VALUE"""),"")</f>
        <v/>
      </c>
      <c r="I240" t="str">
        <f>IFERROR(__xludf.DUMMYFUNCTION("""COMPUTED_VALUE"""),"")</f>
        <v/>
      </c>
      <c r="J240" t="str">
        <f>IFERROR(__xludf.DUMMYFUNCTION("""COMPUTED_VALUE"""),"")</f>
        <v/>
      </c>
      <c r="K240" t="str">
        <f>IFERROR(__xludf.DUMMYFUNCTION("""COMPUTED_VALUE"""),"")</f>
        <v/>
      </c>
    </row>
    <row r="241">
      <c r="A241" t="str">
        <f>IFERROR(__xludf.DUMMYFUNCTION("""COMPUTED_VALUE"""),"")</f>
        <v/>
      </c>
      <c r="B241" t="str">
        <f>IFERROR(__xludf.DUMMYFUNCTION("""COMPUTED_VALUE"""),"")</f>
        <v/>
      </c>
      <c r="C241" t="str">
        <f>IFERROR(__xludf.DUMMYFUNCTION("""COMPUTED_VALUE"""),"")</f>
        <v/>
      </c>
      <c r="D241" t="str">
        <f>IFERROR(__xludf.DUMMYFUNCTION("""COMPUTED_VALUE"""),"")</f>
        <v/>
      </c>
      <c r="E241" t="str">
        <f>IFERROR(__xludf.DUMMYFUNCTION("""COMPUTED_VALUE"""),"")</f>
        <v/>
      </c>
      <c r="F241" t="str">
        <f>IFERROR(__xludf.DUMMYFUNCTION("""COMPUTED_VALUE"""),"")</f>
        <v/>
      </c>
      <c r="G241" t="str">
        <f>IFERROR(__xludf.DUMMYFUNCTION("""COMPUTED_VALUE"""),"")</f>
        <v/>
      </c>
      <c r="H241" t="str">
        <f>IFERROR(__xludf.DUMMYFUNCTION("""COMPUTED_VALUE"""),"")</f>
        <v/>
      </c>
      <c r="I241" t="str">
        <f>IFERROR(__xludf.DUMMYFUNCTION("""COMPUTED_VALUE"""),"")</f>
        <v/>
      </c>
      <c r="J241" t="str">
        <f>IFERROR(__xludf.DUMMYFUNCTION("""COMPUTED_VALUE"""),"")</f>
        <v/>
      </c>
      <c r="K241" t="str">
        <f>IFERROR(__xludf.DUMMYFUNCTION("""COMPUTED_VALUE"""),"")</f>
        <v/>
      </c>
    </row>
    <row r="242">
      <c r="A242" t="str">
        <f>IFERROR(__xludf.DUMMYFUNCTION("""COMPUTED_VALUE"""),"")</f>
        <v/>
      </c>
      <c r="B242" t="str">
        <f>IFERROR(__xludf.DUMMYFUNCTION("""COMPUTED_VALUE"""),"")</f>
        <v/>
      </c>
      <c r="C242" t="str">
        <f>IFERROR(__xludf.DUMMYFUNCTION("""COMPUTED_VALUE"""),"")</f>
        <v/>
      </c>
      <c r="D242" t="str">
        <f>IFERROR(__xludf.DUMMYFUNCTION("""COMPUTED_VALUE"""),"")</f>
        <v/>
      </c>
      <c r="E242" t="str">
        <f>IFERROR(__xludf.DUMMYFUNCTION("""COMPUTED_VALUE"""),"")</f>
        <v/>
      </c>
      <c r="F242" t="str">
        <f>IFERROR(__xludf.DUMMYFUNCTION("""COMPUTED_VALUE"""),"")</f>
        <v/>
      </c>
      <c r="G242" t="str">
        <f>IFERROR(__xludf.DUMMYFUNCTION("""COMPUTED_VALUE"""),"")</f>
        <v/>
      </c>
      <c r="H242" t="str">
        <f>IFERROR(__xludf.DUMMYFUNCTION("""COMPUTED_VALUE"""),"")</f>
        <v/>
      </c>
      <c r="I242" t="str">
        <f>IFERROR(__xludf.DUMMYFUNCTION("""COMPUTED_VALUE"""),"")</f>
        <v/>
      </c>
      <c r="J242" t="str">
        <f>IFERROR(__xludf.DUMMYFUNCTION("""COMPUTED_VALUE"""),"")</f>
        <v/>
      </c>
      <c r="K242" t="str">
        <f>IFERROR(__xludf.DUMMYFUNCTION("""COMPUTED_VALUE"""),"")</f>
        <v/>
      </c>
    </row>
    <row r="243">
      <c r="A243" t="str">
        <f>IFERROR(__xludf.DUMMYFUNCTION("""COMPUTED_VALUE"""),"")</f>
        <v/>
      </c>
      <c r="B243" t="str">
        <f>IFERROR(__xludf.DUMMYFUNCTION("""COMPUTED_VALUE"""),"")</f>
        <v/>
      </c>
      <c r="C243" t="str">
        <f>IFERROR(__xludf.DUMMYFUNCTION("""COMPUTED_VALUE"""),"")</f>
        <v/>
      </c>
      <c r="D243" t="str">
        <f>IFERROR(__xludf.DUMMYFUNCTION("""COMPUTED_VALUE"""),"")</f>
        <v/>
      </c>
      <c r="E243" t="str">
        <f>IFERROR(__xludf.DUMMYFUNCTION("""COMPUTED_VALUE"""),"")</f>
        <v/>
      </c>
      <c r="F243" t="str">
        <f>IFERROR(__xludf.DUMMYFUNCTION("""COMPUTED_VALUE"""),"")</f>
        <v/>
      </c>
      <c r="G243" t="str">
        <f>IFERROR(__xludf.DUMMYFUNCTION("""COMPUTED_VALUE"""),"")</f>
        <v/>
      </c>
      <c r="H243" t="str">
        <f>IFERROR(__xludf.DUMMYFUNCTION("""COMPUTED_VALUE"""),"")</f>
        <v/>
      </c>
      <c r="I243" t="str">
        <f>IFERROR(__xludf.DUMMYFUNCTION("""COMPUTED_VALUE"""),"")</f>
        <v/>
      </c>
      <c r="J243" t="str">
        <f>IFERROR(__xludf.DUMMYFUNCTION("""COMPUTED_VALUE"""),"")</f>
        <v/>
      </c>
      <c r="K243" t="str">
        <f>IFERROR(__xludf.DUMMYFUNCTION("""COMPUTED_VALUE"""),"")</f>
        <v/>
      </c>
    </row>
    <row r="244">
      <c r="A244" t="str">
        <f>IFERROR(__xludf.DUMMYFUNCTION("""COMPUTED_VALUE"""),"")</f>
        <v/>
      </c>
      <c r="B244" t="str">
        <f>IFERROR(__xludf.DUMMYFUNCTION("""COMPUTED_VALUE"""),"")</f>
        <v/>
      </c>
      <c r="C244" t="str">
        <f>IFERROR(__xludf.DUMMYFUNCTION("""COMPUTED_VALUE"""),"")</f>
        <v/>
      </c>
      <c r="D244" t="str">
        <f>IFERROR(__xludf.DUMMYFUNCTION("""COMPUTED_VALUE"""),"")</f>
        <v/>
      </c>
      <c r="E244" t="str">
        <f>IFERROR(__xludf.DUMMYFUNCTION("""COMPUTED_VALUE"""),"")</f>
        <v/>
      </c>
      <c r="F244" t="str">
        <f>IFERROR(__xludf.DUMMYFUNCTION("""COMPUTED_VALUE"""),"")</f>
        <v/>
      </c>
      <c r="G244" t="str">
        <f>IFERROR(__xludf.DUMMYFUNCTION("""COMPUTED_VALUE"""),"")</f>
        <v/>
      </c>
      <c r="H244" t="str">
        <f>IFERROR(__xludf.DUMMYFUNCTION("""COMPUTED_VALUE"""),"")</f>
        <v/>
      </c>
      <c r="I244" t="str">
        <f>IFERROR(__xludf.DUMMYFUNCTION("""COMPUTED_VALUE"""),"")</f>
        <v/>
      </c>
      <c r="J244" t="str">
        <f>IFERROR(__xludf.DUMMYFUNCTION("""COMPUTED_VALUE"""),"")</f>
        <v/>
      </c>
      <c r="K244" t="str">
        <f>IFERROR(__xludf.DUMMYFUNCTION("""COMPUTED_VALUE"""),"")</f>
        <v/>
      </c>
    </row>
    <row r="245">
      <c r="A245" t="str">
        <f>IFERROR(__xludf.DUMMYFUNCTION("""COMPUTED_VALUE"""),"")</f>
        <v/>
      </c>
      <c r="B245" t="str">
        <f>IFERROR(__xludf.DUMMYFUNCTION("""COMPUTED_VALUE"""),"")</f>
        <v/>
      </c>
      <c r="C245" t="str">
        <f>IFERROR(__xludf.DUMMYFUNCTION("""COMPUTED_VALUE"""),"")</f>
        <v/>
      </c>
      <c r="D245" t="str">
        <f>IFERROR(__xludf.DUMMYFUNCTION("""COMPUTED_VALUE"""),"")</f>
        <v/>
      </c>
      <c r="E245" t="str">
        <f>IFERROR(__xludf.DUMMYFUNCTION("""COMPUTED_VALUE"""),"")</f>
        <v/>
      </c>
      <c r="F245" t="str">
        <f>IFERROR(__xludf.DUMMYFUNCTION("""COMPUTED_VALUE"""),"")</f>
        <v/>
      </c>
      <c r="G245" t="str">
        <f>IFERROR(__xludf.DUMMYFUNCTION("""COMPUTED_VALUE"""),"")</f>
        <v/>
      </c>
      <c r="H245" t="str">
        <f>IFERROR(__xludf.DUMMYFUNCTION("""COMPUTED_VALUE"""),"")</f>
        <v/>
      </c>
      <c r="I245" t="str">
        <f>IFERROR(__xludf.DUMMYFUNCTION("""COMPUTED_VALUE"""),"")</f>
        <v/>
      </c>
      <c r="J245" t="str">
        <f>IFERROR(__xludf.DUMMYFUNCTION("""COMPUTED_VALUE"""),"")</f>
        <v/>
      </c>
      <c r="K245" t="str">
        <f>IFERROR(__xludf.DUMMYFUNCTION("""COMPUTED_VALUE"""),"")</f>
        <v/>
      </c>
    </row>
    <row r="246">
      <c r="A246" t="str">
        <f>IFERROR(__xludf.DUMMYFUNCTION("""COMPUTED_VALUE"""),"")</f>
        <v/>
      </c>
      <c r="B246" t="str">
        <f>IFERROR(__xludf.DUMMYFUNCTION("""COMPUTED_VALUE"""),"")</f>
        <v/>
      </c>
      <c r="C246" t="str">
        <f>IFERROR(__xludf.DUMMYFUNCTION("""COMPUTED_VALUE"""),"")</f>
        <v/>
      </c>
      <c r="D246" t="str">
        <f>IFERROR(__xludf.DUMMYFUNCTION("""COMPUTED_VALUE"""),"")</f>
        <v/>
      </c>
      <c r="E246" t="str">
        <f>IFERROR(__xludf.DUMMYFUNCTION("""COMPUTED_VALUE"""),"")</f>
        <v/>
      </c>
      <c r="F246" t="str">
        <f>IFERROR(__xludf.DUMMYFUNCTION("""COMPUTED_VALUE"""),"")</f>
        <v/>
      </c>
      <c r="G246" t="str">
        <f>IFERROR(__xludf.DUMMYFUNCTION("""COMPUTED_VALUE"""),"")</f>
        <v/>
      </c>
      <c r="H246" t="str">
        <f>IFERROR(__xludf.DUMMYFUNCTION("""COMPUTED_VALUE"""),"")</f>
        <v/>
      </c>
      <c r="I246" t="str">
        <f>IFERROR(__xludf.DUMMYFUNCTION("""COMPUTED_VALUE"""),"")</f>
        <v/>
      </c>
      <c r="J246" t="str">
        <f>IFERROR(__xludf.DUMMYFUNCTION("""COMPUTED_VALUE"""),"")</f>
        <v/>
      </c>
      <c r="K246" t="str">
        <f>IFERROR(__xludf.DUMMYFUNCTION("""COMPUTED_VALUE"""),"")</f>
        <v/>
      </c>
    </row>
    <row r="247">
      <c r="A247" t="str">
        <f>IFERROR(__xludf.DUMMYFUNCTION("""COMPUTED_VALUE"""),"")</f>
        <v/>
      </c>
      <c r="B247" t="str">
        <f>IFERROR(__xludf.DUMMYFUNCTION("""COMPUTED_VALUE"""),"")</f>
        <v/>
      </c>
      <c r="C247" t="str">
        <f>IFERROR(__xludf.DUMMYFUNCTION("""COMPUTED_VALUE"""),"")</f>
        <v/>
      </c>
      <c r="D247" t="str">
        <f>IFERROR(__xludf.DUMMYFUNCTION("""COMPUTED_VALUE"""),"")</f>
        <v/>
      </c>
      <c r="E247" t="str">
        <f>IFERROR(__xludf.DUMMYFUNCTION("""COMPUTED_VALUE"""),"")</f>
        <v/>
      </c>
      <c r="F247" t="str">
        <f>IFERROR(__xludf.DUMMYFUNCTION("""COMPUTED_VALUE"""),"")</f>
        <v/>
      </c>
      <c r="G247" t="str">
        <f>IFERROR(__xludf.DUMMYFUNCTION("""COMPUTED_VALUE"""),"")</f>
        <v/>
      </c>
      <c r="H247" t="str">
        <f>IFERROR(__xludf.DUMMYFUNCTION("""COMPUTED_VALUE"""),"")</f>
        <v/>
      </c>
      <c r="I247" t="str">
        <f>IFERROR(__xludf.DUMMYFUNCTION("""COMPUTED_VALUE"""),"")</f>
        <v/>
      </c>
      <c r="J247" t="str">
        <f>IFERROR(__xludf.DUMMYFUNCTION("""COMPUTED_VALUE"""),"")</f>
        <v/>
      </c>
      <c r="K247" t="str">
        <f>IFERROR(__xludf.DUMMYFUNCTION("""COMPUTED_VALUE"""),"")</f>
        <v/>
      </c>
    </row>
    <row r="248">
      <c r="A248" t="str">
        <f>IFERROR(__xludf.DUMMYFUNCTION("""COMPUTED_VALUE"""),"")</f>
        <v/>
      </c>
      <c r="B248" t="str">
        <f>IFERROR(__xludf.DUMMYFUNCTION("""COMPUTED_VALUE"""),"")</f>
        <v/>
      </c>
      <c r="C248" t="str">
        <f>IFERROR(__xludf.DUMMYFUNCTION("""COMPUTED_VALUE"""),"")</f>
        <v/>
      </c>
      <c r="D248" t="str">
        <f>IFERROR(__xludf.DUMMYFUNCTION("""COMPUTED_VALUE"""),"")</f>
        <v/>
      </c>
      <c r="E248" t="str">
        <f>IFERROR(__xludf.DUMMYFUNCTION("""COMPUTED_VALUE"""),"")</f>
        <v/>
      </c>
      <c r="F248" t="str">
        <f>IFERROR(__xludf.DUMMYFUNCTION("""COMPUTED_VALUE"""),"")</f>
        <v/>
      </c>
      <c r="G248" t="str">
        <f>IFERROR(__xludf.DUMMYFUNCTION("""COMPUTED_VALUE"""),"")</f>
        <v/>
      </c>
      <c r="H248" t="str">
        <f>IFERROR(__xludf.DUMMYFUNCTION("""COMPUTED_VALUE"""),"")</f>
        <v/>
      </c>
      <c r="I248" t="str">
        <f>IFERROR(__xludf.DUMMYFUNCTION("""COMPUTED_VALUE"""),"")</f>
        <v/>
      </c>
      <c r="J248" t="str">
        <f>IFERROR(__xludf.DUMMYFUNCTION("""COMPUTED_VALUE"""),"")</f>
        <v/>
      </c>
      <c r="K248" t="str">
        <f>IFERROR(__xludf.DUMMYFUNCTION("""COMPUTED_VALUE"""),"")</f>
        <v/>
      </c>
    </row>
    <row r="249">
      <c r="A249" t="str">
        <f>IFERROR(__xludf.DUMMYFUNCTION("""COMPUTED_VALUE"""),"")</f>
        <v/>
      </c>
      <c r="B249" t="str">
        <f>IFERROR(__xludf.DUMMYFUNCTION("""COMPUTED_VALUE"""),"")</f>
        <v/>
      </c>
      <c r="C249" t="str">
        <f>IFERROR(__xludf.DUMMYFUNCTION("""COMPUTED_VALUE"""),"")</f>
        <v/>
      </c>
      <c r="D249" t="str">
        <f>IFERROR(__xludf.DUMMYFUNCTION("""COMPUTED_VALUE"""),"")</f>
        <v/>
      </c>
      <c r="E249" t="str">
        <f>IFERROR(__xludf.DUMMYFUNCTION("""COMPUTED_VALUE"""),"")</f>
        <v/>
      </c>
      <c r="F249" t="str">
        <f>IFERROR(__xludf.DUMMYFUNCTION("""COMPUTED_VALUE"""),"")</f>
        <v/>
      </c>
      <c r="G249" t="str">
        <f>IFERROR(__xludf.DUMMYFUNCTION("""COMPUTED_VALUE"""),"")</f>
        <v/>
      </c>
      <c r="H249" t="str">
        <f>IFERROR(__xludf.DUMMYFUNCTION("""COMPUTED_VALUE"""),"")</f>
        <v/>
      </c>
      <c r="I249" t="str">
        <f>IFERROR(__xludf.DUMMYFUNCTION("""COMPUTED_VALUE"""),"")</f>
        <v/>
      </c>
      <c r="J249" t="str">
        <f>IFERROR(__xludf.DUMMYFUNCTION("""COMPUTED_VALUE"""),"")</f>
        <v/>
      </c>
      <c r="K249" t="str">
        <f>IFERROR(__xludf.DUMMYFUNCTION("""COMPUTED_VALUE"""),"")</f>
        <v/>
      </c>
    </row>
    <row r="250">
      <c r="A250" t="str">
        <f>IFERROR(__xludf.DUMMYFUNCTION("""COMPUTED_VALUE"""),"")</f>
        <v/>
      </c>
      <c r="B250" t="str">
        <f>IFERROR(__xludf.DUMMYFUNCTION("""COMPUTED_VALUE"""),"")</f>
        <v/>
      </c>
      <c r="C250" t="str">
        <f>IFERROR(__xludf.DUMMYFUNCTION("""COMPUTED_VALUE"""),"")</f>
        <v/>
      </c>
      <c r="D250" t="str">
        <f>IFERROR(__xludf.DUMMYFUNCTION("""COMPUTED_VALUE"""),"")</f>
        <v/>
      </c>
      <c r="E250" t="str">
        <f>IFERROR(__xludf.DUMMYFUNCTION("""COMPUTED_VALUE"""),"")</f>
        <v/>
      </c>
      <c r="F250" t="str">
        <f>IFERROR(__xludf.DUMMYFUNCTION("""COMPUTED_VALUE"""),"")</f>
        <v/>
      </c>
      <c r="G250" t="str">
        <f>IFERROR(__xludf.DUMMYFUNCTION("""COMPUTED_VALUE"""),"")</f>
        <v/>
      </c>
      <c r="H250" t="str">
        <f>IFERROR(__xludf.DUMMYFUNCTION("""COMPUTED_VALUE"""),"")</f>
        <v/>
      </c>
      <c r="I250" t="str">
        <f>IFERROR(__xludf.DUMMYFUNCTION("""COMPUTED_VALUE"""),"")</f>
        <v/>
      </c>
      <c r="J250" t="str">
        <f>IFERROR(__xludf.DUMMYFUNCTION("""COMPUTED_VALUE"""),"")</f>
        <v/>
      </c>
      <c r="K250" t="str">
        <f>IFERROR(__xludf.DUMMYFUNCTION("""COMPUTED_VALUE"""),"")</f>
        <v/>
      </c>
    </row>
    <row r="251">
      <c r="A251" t="str">
        <f>IFERROR(__xludf.DUMMYFUNCTION("""COMPUTED_VALUE"""),"")</f>
        <v/>
      </c>
      <c r="B251" t="str">
        <f>IFERROR(__xludf.DUMMYFUNCTION("""COMPUTED_VALUE"""),"")</f>
        <v/>
      </c>
      <c r="C251" t="str">
        <f>IFERROR(__xludf.DUMMYFUNCTION("""COMPUTED_VALUE"""),"")</f>
        <v/>
      </c>
      <c r="D251" t="str">
        <f>IFERROR(__xludf.DUMMYFUNCTION("""COMPUTED_VALUE"""),"")</f>
        <v/>
      </c>
      <c r="E251" t="str">
        <f>IFERROR(__xludf.DUMMYFUNCTION("""COMPUTED_VALUE"""),"")</f>
        <v/>
      </c>
      <c r="F251" t="str">
        <f>IFERROR(__xludf.DUMMYFUNCTION("""COMPUTED_VALUE"""),"")</f>
        <v/>
      </c>
      <c r="G251" t="str">
        <f>IFERROR(__xludf.DUMMYFUNCTION("""COMPUTED_VALUE"""),"")</f>
        <v/>
      </c>
      <c r="H251" t="str">
        <f>IFERROR(__xludf.DUMMYFUNCTION("""COMPUTED_VALUE"""),"")</f>
        <v/>
      </c>
      <c r="I251" t="str">
        <f>IFERROR(__xludf.DUMMYFUNCTION("""COMPUTED_VALUE"""),"")</f>
        <v/>
      </c>
      <c r="J251" t="str">
        <f>IFERROR(__xludf.DUMMYFUNCTION("""COMPUTED_VALUE"""),"")</f>
        <v/>
      </c>
      <c r="K251" t="str">
        <f>IFERROR(__xludf.DUMMYFUNCTION("""COMPUTED_VALUE"""),"")</f>
        <v/>
      </c>
    </row>
    <row r="252">
      <c r="A252" t="str">
        <f>IFERROR(__xludf.DUMMYFUNCTION("""COMPUTED_VALUE"""),"")</f>
        <v/>
      </c>
      <c r="B252" t="str">
        <f>IFERROR(__xludf.DUMMYFUNCTION("""COMPUTED_VALUE"""),"")</f>
        <v/>
      </c>
      <c r="C252" t="str">
        <f>IFERROR(__xludf.DUMMYFUNCTION("""COMPUTED_VALUE"""),"")</f>
        <v/>
      </c>
      <c r="D252" t="str">
        <f>IFERROR(__xludf.DUMMYFUNCTION("""COMPUTED_VALUE"""),"")</f>
        <v/>
      </c>
      <c r="E252" t="str">
        <f>IFERROR(__xludf.DUMMYFUNCTION("""COMPUTED_VALUE"""),"")</f>
        <v/>
      </c>
      <c r="F252" t="str">
        <f>IFERROR(__xludf.DUMMYFUNCTION("""COMPUTED_VALUE"""),"")</f>
        <v/>
      </c>
      <c r="G252" t="str">
        <f>IFERROR(__xludf.DUMMYFUNCTION("""COMPUTED_VALUE"""),"")</f>
        <v/>
      </c>
      <c r="H252" t="str">
        <f>IFERROR(__xludf.DUMMYFUNCTION("""COMPUTED_VALUE"""),"")</f>
        <v/>
      </c>
      <c r="I252" t="str">
        <f>IFERROR(__xludf.DUMMYFUNCTION("""COMPUTED_VALUE"""),"")</f>
        <v/>
      </c>
      <c r="J252" t="str">
        <f>IFERROR(__xludf.DUMMYFUNCTION("""COMPUTED_VALUE"""),"")</f>
        <v/>
      </c>
      <c r="K252" t="str">
        <f>IFERROR(__xludf.DUMMYFUNCTION("""COMPUTED_VALUE"""),"")</f>
        <v/>
      </c>
    </row>
    <row r="253">
      <c r="A253" t="str">
        <f>IFERROR(__xludf.DUMMYFUNCTION("""COMPUTED_VALUE"""),"")</f>
        <v/>
      </c>
      <c r="B253" t="str">
        <f>IFERROR(__xludf.DUMMYFUNCTION("""COMPUTED_VALUE"""),"")</f>
        <v/>
      </c>
      <c r="C253" t="str">
        <f>IFERROR(__xludf.DUMMYFUNCTION("""COMPUTED_VALUE"""),"")</f>
        <v/>
      </c>
      <c r="D253" t="str">
        <f>IFERROR(__xludf.DUMMYFUNCTION("""COMPUTED_VALUE"""),"")</f>
        <v/>
      </c>
      <c r="E253" t="str">
        <f>IFERROR(__xludf.DUMMYFUNCTION("""COMPUTED_VALUE"""),"")</f>
        <v/>
      </c>
      <c r="F253" t="str">
        <f>IFERROR(__xludf.DUMMYFUNCTION("""COMPUTED_VALUE"""),"")</f>
        <v/>
      </c>
      <c r="G253" t="str">
        <f>IFERROR(__xludf.DUMMYFUNCTION("""COMPUTED_VALUE"""),"")</f>
        <v/>
      </c>
      <c r="H253" t="str">
        <f>IFERROR(__xludf.DUMMYFUNCTION("""COMPUTED_VALUE"""),"")</f>
        <v/>
      </c>
      <c r="I253" t="str">
        <f>IFERROR(__xludf.DUMMYFUNCTION("""COMPUTED_VALUE"""),"")</f>
        <v/>
      </c>
      <c r="J253" t="str">
        <f>IFERROR(__xludf.DUMMYFUNCTION("""COMPUTED_VALUE"""),"")</f>
        <v/>
      </c>
      <c r="K253" t="str">
        <f>IFERROR(__xludf.DUMMYFUNCTION("""COMPUTED_VALUE"""),"")</f>
        <v/>
      </c>
    </row>
    <row r="254">
      <c r="A254" t="str">
        <f>IFERROR(__xludf.DUMMYFUNCTION("""COMPUTED_VALUE"""),"")</f>
        <v/>
      </c>
      <c r="B254" t="str">
        <f>IFERROR(__xludf.DUMMYFUNCTION("""COMPUTED_VALUE"""),"")</f>
        <v/>
      </c>
      <c r="C254" t="str">
        <f>IFERROR(__xludf.DUMMYFUNCTION("""COMPUTED_VALUE"""),"")</f>
        <v/>
      </c>
      <c r="D254" t="str">
        <f>IFERROR(__xludf.DUMMYFUNCTION("""COMPUTED_VALUE"""),"")</f>
        <v/>
      </c>
      <c r="E254" t="str">
        <f>IFERROR(__xludf.DUMMYFUNCTION("""COMPUTED_VALUE"""),"")</f>
        <v/>
      </c>
      <c r="F254" t="str">
        <f>IFERROR(__xludf.DUMMYFUNCTION("""COMPUTED_VALUE"""),"")</f>
        <v/>
      </c>
      <c r="G254" t="str">
        <f>IFERROR(__xludf.DUMMYFUNCTION("""COMPUTED_VALUE"""),"")</f>
        <v/>
      </c>
      <c r="H254" t="str">
        <f>IFERROR(__xludf.DUMMYFUNCTION("""COMPUTED_VALUE"""),"")</f>
        <v/>
      </c>
      <c r="I254" t="str">
        <f>IFERROR(__xludf.DUMMYFUNCTION("""COMPUTED_VALUE"""),"")</f>
        <v/>
      </c>
      <c r="J254" t="str">
        <f>IFERROR(__xludf.DUMMYFUNCTION("""COMPUTED_VALUE"""),"")</f>
        <v/>
      </c>
      <c r="K254" t="str">
        <f>IFERROR(__xludf.DUMMYFUNCTION("""COMPUTED_VALUE"""),"")</f>
        <v/>
      </c>
    </row>
    <row r="255">
      <c r="A255" t="str">
        <f>IFERROR(__xludf.DUMMYFUNCTION("""COMPUTED_VALUE"""),"")</f>
        <v/>
      </c>
      <c r="B255" t="str">
        <f>IFERROR(__xludf.DUMMYFUNCTION("""COMPUTED_VALUE"""),"")</f>
        <v/>
      </c>
      <c r="C255" t="str">
        <f>IFERROR(__xludf.DUMMYFUNCTION("""COMPUTED_VALUE"""),"")</f>
        <v/>
      </c>
      <c r="D255" t="str">
        <f>IFERROR(__xludf.DUMMYFUNCTION("""COMPUTED_VALUE"""),"")</f>
        <v/>
      </c>
      <c r="E255" t="str">
        <f>IFERROR(__xludf.DUMMYFUNCTION("""COMPUTED_VALUE"""),"")</f>
        <v/>
      </c>
      <c r="F255" t="str">
        <f>IFERROR(__xludf.DUMMYFUNCTION("""COMPUTED_VALUE"""),"")</f>
        <v/>
      </c>
      <c r="G255" t="str">
        <f>IFERROR(__xludf.DUMMYFUNCTION("""COMPUTED_VALUE"""),"")</f>
        <v/>
      </c>
      <c r="H255" t="str">
        <f>IFERROR(__xludf.DUMMYFUNCTION("""COMPUTED_VALUE"""),"")</f>
        <v/>
      </c>
      <c r="I255" t="str">
        <f>IFERROR(__xludf.DUMMYFUNCTION("""COMPUTED_VALUE"""),"")</f>
        <v/>
      </c>
      <c r="J255" t="str">
        <f>IFERROR(__xludf.DUMMYFUNCTION("""COMPUTED_VALUE"""),"")</f>
        <v/>
      </c>
      <c r="K255" t="str">
        <f>IFERROR(__xludf.DUMMYFUNCTION("""COMPUTED_VALUE"""),"")</f>
        <v/>
      </c>
    </row>
    <row r="256">
      <c r="A256" t="str">
        <f>IFERROR(__xludf.DUMMYFUNCTION("""COMPUTED_VALUE"""),"")</f>
        <v/>
      </c>
      <c r="B256" t="str">
        <f>IFERROR(__xludf.DUMMYFUNCTION("""COMPUTED_VALUE"""),"")</f>
        <v/>
      </c>
      <c r="C256" t="str">
        <f>IFERROR(__xludf.DUMMYFUNCTION("""COMPUTED_VALUE"""),"")</f>
        <v/>
      </c>
      <c r="D256" t="str">
        <f>IFERROR(__xludf.DUMMYFUNCTION("""COMPUTED_VALUE"""),"")</f>
        <v/>
      </c>
      <c r="E256" t="str">
        <f>IFERROR(__xludf.DUMMYFUNCTION("""COMPUTED_VALUE"""),"")</f>
        <v/>
      </c>
      <c r="F256" t="str">
        <f>IFERROR(__xludf.DUMMYFUNCTION("""COMPUTED_VALUE"""),"")</f>
        <v/>
      </c>
      <c r="G256" t="str">
        <f>IFERROR(__xludf.DUMMYFUNCTION("""COMPUTED_VALUE"""),"")</f>
        <v/>
      </c>
      <c r="H256" t="str">
        <f>IFERROR(__xludf.DUMMYFUNCTION("""COMPUTED_VALUE"""),"")</f>
        <v/>
      </c>
      <c r="I256" t="str">
        <f>IFERROR(__xludf.DUMMYFUNCTION("""COMPUTED_VALUE"""),"")</f>
        <v/>
      </c>
      <c r="J256" t="str">
        <f>IFERROR(__xludf.DUMMYFUNCTION("""COMPUTED_VALUE"""),"")</f>
        <v/>
      </c>
      <c r="K256" t="str">
        <f>IFERROR(__xludf.DUMMYFUNCTION("""COMPUTED_VALUE"""),"")</f>
        <v/>
      </c>
    </row>
    <row r="257">
      <c r="A257" t="str">
        <f>IFERROR(__xludf.DUMMYFUNCTION("""COMPUTED_VALUE"""),"")</f>
        <v/>
      </c>
      <c r="B257" t="str">
        <f>IFERROR(__xludf.DUMMYFUNCTION("""COMPUTED_VALUE"""),"")</f>
        <v/>
      </c>
      <c r="C257" t="str">
        <f>IFERROR(__xludf.DUMMYFUNCTION("""COMPUTED_VALUE"""),"")</f>
        <v/>
      </c>
      <c r="D257" t="str">
        <f>IFERROR(__xludf.DUMMYFUNCTION("""COMPUTED_VALUE"""),"")</f>
        <v/>
      </c>
      <c r="E257" t="str">
        <f>IFERROR(__xludf.DUMMYFUNCTION("""COMPUTED_VALUE"""),"")</f>
        <v/>
      </c>
      <c r="F257" t="str">
        <f>IFERROR(__xludf.DUMMYFUNCTION("""COMPUTED_VALUE"""),"")</f>
        <v/>
      </c>
      <c r="G257" t="str">
        <f>IFERROR(__xludf.DUMMYFUNCTION("""COMPUTED_VALUE"""),"")</f>
        <v/>
      </c>
      <c r="H257" t="str">
        <f>IFERROR(__xludf.DUMMYFUNCTION("""COMPUTED_VALUE"""),"")</f>
        <v/>
      </c>
      <c r="I257" t="str">
        <f>IFERROR(__xludf.DUMMYFUNCTION("""COMPUTED_VALUE"""),"")</f>
        <v/>
      </c>
      <c r="J257" t="str">
        <f>IFERROR(__xludf.DUMMYFUNCTION("""COMPUTED_VALUE"""),"")</f>
        <v/>
      </c>
      <c r="K257" t="str">
        <f>IFERROR(__xludf.DUMMYFUNCTION("""COMPUTED_VALUE"""),"")</f>
        <v/>
      </c>
    </row>
    <row r="258">
      <c r="A258" t="str">
        <f>IFERROR(__xludf.DUMMYFUNCTION("""COMPUTED_VALUE"""),"")</f>
        <v/>
      </c>
      <c r="B258" t="str">
        <f>IFERROR(__xludf.DUMMYFUNCTION("""COMPUTED_VALUE"""),"")</f>
        <v/>
      </c>
      <c r="C258" t="str">
        <f>IFERROR(__xludf.DUMMYFUNCTION("""COMPUTED_VALUE"""),"")</f>
        <v/>
      </c>
      <c r="D258" t="str">
        <f>IFERROR(__xludf.DUMMYFUNCTION("""COMPUTED_VALUE"""),"")</f>
        <v/>
      </c>
      <c r="E258" t="str">
        <f>IFERROR(__xludf.DUMMYFUNCTION("""COMPUTED_VALUE"""),"")</f>
        <v/>
      </c>
      <c r="F258" t="str">
        <f>IFERROR(__xludf.DUMMYFUNCTION("""COMPUTED_VALUE"""),"")</f>
        <v/>
      </c>
      <c r="G258" t="str">
        <f>IFERROR(__xludf.DUMMYFUNCTION("""COMPUTED_VALUE"""),"")</f>
        <v/>
      </c>
      <c r="H258" t="str">
        <f>IFERROR(__xludf.DUMMYFUNCTION("""COMPUTED_VALUE"""),"")</f>
        <v/>
      </c>
      <c r="I258" t="str">
        <f>IFERROR(__xludf.DUMMYFUNCTION("""COMPUTED_VALUE"""),"")</f>
        <v/>
      </c>
      <c r="J258" t="str">
        <f>IFERROR(__xludf.DUMMYFUNCTION("""COMPUTED_VALUE"""),"")</f>
        <v/>
      </c>
      <c r="K258" t="str">
        <f>IFERROR(__xludf.DUMMYFUNCTION("""COMPUTED_VALUE"""),"")</f>
        <v/>
      </c>
    </row>
    <row r="259">
      <c r="A259" t="str">
        <f>IFERROR(__xludf.DUMMYFUNCTION("""COMPUTED_VALUE"""),"")</f>
        <v/>
      </c>
      <c r="B259" t="str">
        <f>IFERROR(__xludf.DUMMYFUNCTION("""COMPUTED_VALUE"""),"")</f>
        <v/>
      </c>
      <c r="C259" t="str">
        <f>IFERROR(__xludf.DUMMYFUNCTION("""COMPUTED_VALUE"""),"")</f>
        <v/>
      </c>
      <c r="D259" t="str">
        <f>IFERROR(__xludf.DUMMYFUNCTION("""COMPUTED_VALUE"""),"")</f>
        <v/>
      </c>
      <c r="E259" t="str">
        <f>IFERROR(__xludf.DUMMYFUNCTION("""COMPUTED_VALUE"""),"")</f>
        <v/>
      </c>
      <c r="F259" t="str">
        <f>IFERROR(__xludf.DUMMYFUNCTION("""COMPUTED_VALUE"""),"")</f>
        <v/>
      </c>
      <c r="G259" t="str">
        <f>IFERROR(__xludf.DUMMYFUNCTION("""COMPUTED_VALUE"""),"")</f>
        <v/>
      </c>
      <c r="H259" t="str">
        <f>IFERROR(__xludf.DUMMYFUNCTION("""COMPUTED_VALUE"""),"")</f>
        <v/>
      </c>
      <c r="I259" t="str">
        <f>IFERROR(__xludf.DUMMYFUNCTION("""COMPUTED_VALUE"""),"")</f>
        <v/>
      </c>
      <c r="J259" t="str">
        <f>IFERROR(__xludf.DUMMYFUNCTION("""COMPUTED_VALUE"""),"")</f>
        <v/>
      </c>
      <c r="K259" t="str">
        <f>IFERROR(__xludf.DUMMYFUNCTION("""COMPUTED_VALUE"""),"")</f>
        <v/>
      </c>
    </row>
    <row r="260">
      <c r="A260" t="str">
        <f>IFERROR(__xludf.DUMMYFUNCTION("""COMPUTED_VALUE"""),"")</f>
        <v/>
      </c>
      <c r="B260" t="str">
        <f>IFERROR(__xludf.DUMMYFUNCTION("""COMPUTED_VALUE"""),"")</f>
        <v/>
      </c>
      <c r="C260" t="str">
        <f>IFERROR(__xludf.DUMMYFUNCTION("""COMPUTED_VALUE"""),"")</f>
        <v/>
      </c>
      <c r="D260" t="str">
        <f>IFERROR(__xludf.DUMMYFUNCTION("""COMPUTED_VALUE"""),"")</f>
        <v/>
      </c>
      <c r="E260" t="str">
        <f>IFERROR(__xludf.DUMMYFUNCTION("""COMPUTED_VALUE"""),"")</f>
        <v/>
      </c>
      <c r="F260" t="str">
        <f>IFERROR(__xludf.DUMMYFUNCTION("""COMPUTED_VALUE"""),"")</f>
        <v/>
      </c>
      <c r="G260" t="str">
        <f>IFERROR(__xludf.DUMMYFUNCTION("""COMPUTED_VALUE"""),"")</f>
        <v/>
      </c>
      <c r="H260" t="str">
        <f>IFERROR(__xludf.DUMMYFUNCTION("""COMPUTED_VALUE"""),"")</f>
        <v/>
      </c>
      <c r="I260" t="str">
        <f>IFERROR(__xludf.DUMMYFUNCTION("""COMPUTED_VALUE"""),"")</f>
        <v/>
      </c>
      <c r="J260" t="str">
        <f>IFERROR(__xludf.DUMMYFUNCTION("""COMPUTED_VALUE"""),"")</f>
        <v/>
      </c>
      <c r="K260" t="str">
        <f>IFERROR(__xludf.DUMMYFUNCTION("""COMPUTED_VALUE"""),"")</f>
        <v/>
      </c>
    </row>
    <row r="261">
      <c r="A261" t="str">
        <f>IFERROR(__xludf.DUMMYFUNCTION("""COMPUTED_VALUE"""),"")</f>
        <v/>
      </c>
      <c r="B261" t="str">
        <f>IFERROR(__xludf.DUMMYFUNCTION("""COMPUTED_VALUE"""),"")</f>
        <v/>
      </c>
      <c r="C261" t="str">
        <f>IFERROR(__xludf.DUMMYFUNCTION("""COMPUTED_VALUE"""),"")</f>
        <v/>
      </c>
      <c r="D261" t="str">
        <f>IFERROR(__xludf.DUMMYFUNCTION("""COMPUTED_VALUE"""),"")</f>
        <v/>
      </c>
      <c r="E261" t="str">
        <f>IFERROR(__xludf.DUMMYFUNCTION("""COMPUTED_VALUE"""),"")</f>
        <v/>
      </c>
      <c r="F261" t="str">
        <f>IFERROR(__xludf.DUMMYFUNCTION("""COMPUTED_VALUE"""),"")</f>
        <v/>
      </c>
      <c r="G261" t="str">
        <f>IFERROR(__xludf.DUMMYFUNCTION("""COMPUTED_VALUE"""),"")</f>
        <v/>
      </c>
      <c r="H261" t="str">
        <f>IFERROR(__xludf.DUMMYFUNCTION("""COMPUTED_VALUE"""),"")</f>
        <v/>
      </c>
      <c r="I261" t="str">
        <f>IFERROR(__xludf.DUMMYFUNCTION("""COMPUTED_VALUE"""),"")</f>
        <v/>
      </c>
      <c r="J261" t="str">
        <f>IFERROR(__xludf.DUMMYFUNCTION("""COMPUTED_VALUE"""),"")</f>
        <v/>
      </c>
      <c r="K261" t="str">
        <f>IFERROR(__xludf.DUMMYFUNCTION("""COMPUTED_VALUE"""),"")</f>
        <v/>
      </c>
    </row>
    <row r="262">
      <c r="A262" t="str">
        <f>IFERROR(__xludf.DUMMYFUNCTION("""COMPUTED_VALUE"""),"")</f>
        <v/>
      </c>
      <c r="B262" t="str">
        <f>IFERROR(__xludf.DUMMYFUNCTION("""COMPUTED_VALUE"""),"")</f>
        <v/>
      </c>
      <c r="C262" t="str">
        <f>IFERROR(__xludf.DUMMYFUNCTION("""COMPUTED_VALUE"""),"")</f>
        <v/>
      </c>
      <c r="D262" t="str">
        <f>IFERROR(__xludf.DUMMYFUNCTION("""COMPUTED_VALUE"""),"")</f>
        <v/>
      </c>
      <c r="E262" t="str">
        <f>IFERROR(__xludf.DUMMYFUNCTION("""COMPUTED_VALUE"""),"")</f>
        <v/>
      </c>
      <c r="F262" t="str">
        <f>IFERROR(__xludf.DUMMYFUNCTION("""COMPUTED_VALUE"""),"")</f>
        <v/>
      </c>
      <c r="G262" t="str">
        <f>IFERROR(__xludf.DUMMYFUNCTION("""COMPUTED_VALUE"""),"")</f>
        <v/>
      </c>
      <c r="H262" t="str">
        <f>IFERROR(__xludf.DUMMYFUNCTION("""COMPUTED_VALUE"""),"")</f>
        <v/>
      </c>
      <c r="I262" t="str">
        <f>IFERROR(__xludf.DUMMYFUNCTION("""COMPUTED_VALUE"""),"")</f>
        <v/>
      </c>
      <c r="J262" t="str">
        <f>IFERROR(__xludf.DUMMYFUNCTION("""COMPUTED_VALUE"""),"")</f>
        <v/>
      </c>
      <c r="K262" t="str">
        <f>IFERROR(__xludf.DUMMYFUNCTION("""COMPUTED_VALUE"""),"")</f>
        <v/>
      </c>
    </row>
    <row r="263">
      <c r="A263" t="str">
        <f>IFERROR(__xludf.DUMMYFUNCTION("""COMPUTED_VALUE"""),"")</f>
        <v/>
      </c>
      <c r="B263" t="str">
        <f>IFERROR(__xludf.DUMMYFUNCTION("""COMPUTED_VALUE"""),"")</f>
        <v/>
      </c>
      <c r="C263" t="str">
        <f>IFERROR(__xludf.DUMMYFUNCTION("""COMPUTED_VALUE"""),"")</f>
        <v/>
      </c>
      <c r="D263" t="str">
        <f>IFERROR(__xludf.DUMMYFUNCTION("""COMPUTED_VALUE"""),"")</f>
        <v/>
      </c>
      <c r="E263" t="str">
        <f>IFERROR(__xludf.DUMMYFUNCTION("""COMPUTED_VALUE"""),"")</f>
        <v/>
      </c>
      <c r="F263" t="str">
        <f>IFERROR(__xludf.DUMMYFUNCTION("""COMPUTED_VALUE"""),"")</f>
        <v/>
      </c>
      <c r="G263" t="str">
        <f>IFERROR(__xludf.DUMMYFUNCTION("""COMPUTED_VALUE"""),"")</f>
        <v/>
      </c>
      <c r="H263" t="str">
        <f>IFERROR(__xludf.DUMMYFUNCTION("""COMPUTED_VALUE"""),"")</f>
        <v/>
      </c>
      <c r="I263" t="str">
        <f>IFERROR(__xludf.DUMMYFUNCTION("""COMPUTED_VALUE"""),"")</f>
        <v/>
      </c>
      <c r="J263" t="str">
        <f>IFERROR(__xludf.DUMMYFUNCTION("""COMPUTED_VALUE"""),"")</f>
        <v/>
      </c>
      <c r="K263" t="str">
        <f>IFERROR(__xludf.DUMMYFUNCTION("""COMPUTED_VALUE"""),"")</f>
        <v/>
      </c>
    </row>
    <row r="264">
      <c r="A264" t="str">
        <f>IFERROR(__xludf.DUMMYFUNCTION("""COMPUTED_VALUE"""),"")</f>
        <v/>
      </c>
      <c r="B264" t="str">
        <f>IFERROR(__xludf.DUMMYFUNCTION("""COMPUTED_VALUE"""),"")</f>
        <v/>
      </c>
      <c r="C264" t="str">
        <f>IFERROR(__xludf.DUMMYFUNCTION("""COMPUTED_VALUE"""),"")</f>
        <v/>
      </c>
      <c r="D264" t="str">
        <f>IFERROR(__xludf.DUMMYFUNCTION("""COMPUTED_VALUE"""),"")</f>
        <v/>
      </c>
      <c r="E264" t="str">
        <f>IFERROR(__xludf.DUMMYFUNCTION("""COMPUTED_VALUE"""),"")</f>
        <v/>
      </c>
      <c r="F264" t="str">
        <f>IFERROR(__xludf.DUMMYFUNCTION("""COMPUTED_VALUE"""),"")</f>
        <v/>
      </c>
      <c r="G264" t="str">
        <f>IFERROR(__xludf.DUMMYFUNCTION("""COMPUTED_VALUE"""),"")</f>
        <v/>
      </c>
      <c r="H264" t="str">
        <f>IFERROR(__xludf.DUMMYFUNCTION("""COMPUTED_VALUE"""),"")</f>
        <v/>
      </c>
      <c r="I264" t="str">
        <f>IFERROR(__xludf.DUMMYFUNCTION("""COMPUTED_VALUE"""),"")</f>
        <v/>
      </c>
      <c r="J264" t="str">
        <f>IFERROR(__xludf.DUMMYFUNCTION("""COMPUTED_VALUE"""),"")</f>
        <v/>
      </c>
      <c r="K264" t="str">
        <f>IFERROR(__xludf.DUMMYFUNCTION("""COMPUTED_VALUE"""),"")</f>
        <v/>
      </c>
    </row>
    <row r="265">
      <c r="A265" t="str">
        <f>IFERROR(__xludf.DUMMYFUNCTION("""COMPUTED_VALUE"""),"")</f>
        <v/>
      </c>
      <c r="B265" t="str">
        <f>IFERROR(__xludf.DUMMYFUNCTION("""COMPUTED_VALUE"""),"")</f>
        <v/>
      </c>
      <c r="C265" t="str">
        <f>IFERROR(__xludf.DUMMYFUNCTION("""COMPUTED_VALUE"""),"")</f>
        <v/>
      </c>
      <c r="D265" t="str">
        <f>IFERROR(__xludf.DUMMYFUNCTION("""COMPUTED_VALUE"""),"")</f>
        <v/>
      </c>
      <c r="E265" t="str">
        <f>IFERROR(__xludf.DUMMYFUNCTION("""COMPUTED_VALUE"""),"")</f>
        <v/>
      </c>
      <c r="F265" t="str">
        <f>IFERROR(__xludf.DUMMYFUNCTION("""COMPUTED_VALUE"""),"")</f>
        <v/>
      </c>
      <c r="G265" t="str">
        <f>IFERROR(__xludf.DUMMYFUNCTION("""COMPUTED_VALUE"""),"")</f>
        <v/>
      </c>
      <c r="H265" t="str">
        <f>IFERROR(__xludf.DUMMYFUNCTION("""COMPUTED_VALUE"""),"")</f>
        <v/>
      </c>
      <c r="I265" t="str">
        <f>IFERROR(__xludf.DUMMYFUNCTION("""COMPUTED_VALUE"""),"")</f>
        <v/>
      </c>
      <c r="J265" t="str">
        <f>IFERROR(__xludf.DUMMYFUNCTION("""COMPUTED_VALUE"""),"")</f>
        <v/>
      </c>
      <c r="K265" t="str">
        <f>IFERROR(__xludf.DUMMYFUNCTION("""COMPUTED_VALUE"""),"")</f>
        <v/>
      </c>
    </row>
    <row r="266">
      <c r="A266" t="str">
        <f>IFERROR(__xludf.DUMMYFUNCTION("""COMPUTED_VALUE"""),"")</f>
        <v/>
      </c>
      <c r="B266" t="str">
        <f>IFERROR(__xludf.DUMMYFUNCTION("""COMPUTED_VALUE"""),"")</f>
        <v/>
      </c>
      <c r="C266" t="str">
        <f>IFERROR(__xludf.DUMMYFUNCTION("""COMPUTED_VALUE"""),"")</f>
        <v/>
      </c>
      <c r="D266" t="str">
        <f>IFERROR(__xludf.DUMMYFUNCTION("""COMPUTED_VALUE"""),"")</f>
        <v/>
      </c>
      <c r="E266" t="str">
        <f>IFERROR(__xludf.DUMMYFUNCTION("""COMPUTED_VALUE"""),"")</f>
        <v/>
      </c>
      <c r="F266" t="str">
        <f>IFERROR(__xludf.DUMMYFUNCTION("""COMPUTED_VALUE"""),"")</f>
        <v/>
      </c>
      <c r="G266" t="str">
        <f>IFERROR(__xludf.DUMMYFUNCTION("""COMPUTED_VALUE"""),"")</f>
        <v/>
      </c>
      <c r="H266" t="str">
        <f>IFERROR(__xludf.DUMMYFUNCTION("""COMPUTED_VALUE"""),"")</f>
        <v/>
      </c>
      <c r="I266" t="str">
        <f>IFERROR(__xludf.DUMMYFUNCTION("""COMPUTED_VALUE"""),"")</f>
        <v/>
      </c>
      <c r="J266" t="str">
        <f>IFERROR(__xludf.DUMMYFUNCTION("""COMPUTED_VALUE"""),"")</f>
        <v/>
      </c>
      <c r="K266" t="str">
        <f>IFERROR(__xludf.DUMMYFUNCTION("""COMPUTED_VALUE"""),"")</f>
        <v/>
      </c>
    </row>
    <row r="267">
      <c r="A267" t="str">
        <f>IFERROR(__xludf.DUMMYFUNCTION("""COMPUTED_VALUE"""),"")</f>
        <v/>
      </c>
      <c r="B267" t="str">
        <f>IFERROR(__xludf.DUMMYFUNCTION("""COMPUTED_VALUE"""),"")</f>
        <v/>
      </c>
      <c r="C267" t="str">
        <f>IFERROR(__xludf.DUMMYFUNCTION("""COMPUTED_VALUE"""),"")</f>
        <v/>
      </c>
      <c r="D267" t="str">
        <f>IFERROR(__xludf.DUMMYFUNCTION("""COMPUTED_VALUE"""),"")</f>
        <v/>
      </c>
      <c r="E267" t="str">
        <f>IFERROR(__xludf.DUMMYFUNCTION("""COMPUTED_VALUE"""),"")</f>
        <v/>
      </c>
      <c r="F267" t="str">
        <f>IFERROR(__xludf.DUMMYFUNCTION("""COMPUTED_VALUE"""),"")</f>
        <v/>
      </c>
      <c r="G267" t="str">
        <f>IFERROR(__xludf.DUMMYFUNCTION("""COMPUTED_VALUE"""),"")</f>
        <v/>
      </c>
      <c r="H267" t="str">
        <f>IFERROR(__xludf.DUMMYFUNCTION("""COMPUTED_VALUE"""),"")</f>
        <v/>
      </c>
      <c r="I267" t="str">
        <f>IFERROR(__xludf.DUMMYFUNCTION("""COMPUTED_VALUE"""),"")</f>
        <v/>
      </c>
      <c r="J267" t="str">
        <f>IFERROR(__xludf.DUMMYFUNCTION("""COMPUTED_VALUE"""),"")</f>
        <v/>
      </c>
      <c r="K267" t="str">
        <f>IFERROR(__xludf.DUMMYFUNCTION("""COMPUTED_VALUE"""),"")</f>
        <v/>
      </c>
    </row>
    <row r="268">
      <c r="A268" t="str">
        <f>IFERROR(__xludf.DUMMYFUNCTION("""COMPUTED_VALUE"""),"")</f>
        <v/>
      </c>
      <c r="B268" t="str">
        <f>IFERROR(__xludf.DUMMYFUNCTION("""COMPUTED_VALUE"""),"")</f>
        <v/>
      </c>
      <c r="C268" t="str">
        <f>IFERROR(__xludf.DUMMYFUNCTION("""COMPUTED_VALUE"""),"")</f>
        <v/>
      </c>
      <c r="D268" t="str">
        <f>IFERROR(__xludf.DUMMYFUNCTION("""COMPUTED_VALUE"""),"")</f>
        <v/>
      </c>
      <c r="E268" t="str">
        <f>IFERROR(__xludf.DUMMYFUNCTION("""COMPUTED_VALUE"""),"")</f>
        <v/>
      </c>
      <c r="F268" t="str">
        <f>IFERROR(__xludf.DUMMYFUNCTION("""COMPUTED_VALUE"""),"")</f>
        <v/>
      </c>
      <c r="G268" t="str">
        <f>IFERROR(__xludf.DUMMYFUNCTION("""COMPUTED_VALUE"""),"")</f>
        <v/>
      </c>
      <c r="H268" t="str">
        <f>IFERROR(__xludf.DUMMYFUNCTION("""COMPUTED_VALUE"""),"")</f>
        <v/>
      </c>
      <c r="I268" t="str">
        <f>IFERROR(__xludf.DUMMYFUNCTION("""COMPUTED_VALUE"""),"")</f>
        <v/>
      </c>
      <c r="J268" t="str">
        <f>IFERROR(__xludf.DUMMYFUNCTION("""COMPUTED_VALUE"""),"")</f>
        <v/>
      </c>
      <c r="K268" t="str">
        <f>IFERROR(__xludf.DUMMYFUNCTION("""COMPUTED_VALUE"""),"")</f>
        <v/>
      </c>
    </row>
    <row r="269">
      <c r="A269" t="str">
        <f>IFERROR(__xludf.DUMMYFUNCTION("""COMPUTED_VALUE"""),"")</f>
        <v/>
      </c>
      <c r="B269" t="str">
        <f>IFERROR(__xludf.DUMMYFUNCTION("""COMPUTED_VALUE"""),"")</f>
        <v/>
      </c>
      <c r="C269" t="str">
        <f>IFERROR(__xludf.DUMMYFUNCTION("""COMPUTED_VALUE"""),"")</f>
        <v/>
      </c>
      <c r="D269" t="str">
        <f>IFERROR(__xludf.DUMMYFUNCTION("""COMPUTED_VALUE"""),"")</f>
        <v/>
      </c>
      <c r="E269" t="str">
        <f>IFERROR(__xludf.DUMMYFUNCTION("""COMPUTED_VALUE"""),"")</f>
        <v/>
      </c>
      <c r="F269" t="str">
        <f>IFERROR(__xludf.DUMMYFUNCTION("""COMPUTED_VALUE"""),"")</f>
        <v/>
      </c>
      <c r="G269" t="str">
        <f>IFERROR(__xludf.DUMMYFUNCTION("""COMPUTED_VALUE"""),"")</f>
        <v/>
      </c>
      <c r="H269" t="str">
        <f>IFERROR(__xludf.DUMMYFUNCTION("""COMPUTED_VALUE"""),"")</f>
        <v/>
      </c>
      <c r="I269" t="str">
        <f>IFERROR(__xludf.DUMMYFUNCTION("""COMPUTED_VALUE"""),"")</f>
        <v/>
      </c>
      <c r="J269" t="str">
        <f>IFERROR(__xludf.DUMMYFUNCTION("""COMPUTED_VALUE"""),"")</f>
        <v/>
      </c>
      <c r="K269" t="str">
        <f>IFERROR(__xludf.DUMMYFUNCTION("""COMPUTED_VALUE"""),"")</f>
        <v/>
      </c>
    </row>
    <row r="270">
      <c r="A270" t="str">
        <f>IFERROR(__xludf.DUMMYFUNCTION("""COMPUTED_VALUE"""),"")</f>
        <v/>
      </c>
      <c r="B270" t="str">
        <f>IFERROR(__xludf.DUMMYFUNCTION("""COMPUTED_VALUE"""),"")</f>
        <v/>
      </c>
      <c r="C270" t="str">
        <f>IFERROR(__xludf.DUMMYFUNCTION("""COMPUTED_VALUE"""),"")</f>
        <v/>
      </c>
      <c r="D270" t="str">
        <f>IFERROR(__xludf.DUMMYFUNCTION("""COMPUTED_VALUE"""),"")</f>
        <v/>
      </c>
      <c r="E270" t="str">
        <f>IFERROR(__xludf.DUMMYFUNCTION("""COMPUTED_VALUE"""),"")</f>
        <v/>
      </c>
      <c r="F270" t="str">
        <f>IFERROR(__xludf.DUMMYFUNCTION("""COMPUTED_VALUE"""),"")</f>
        <v/>
      </c>
      <c r="G270" t="str">
        <f>IFERROR(__xludf.DUMMYFUNCTION("""COMPUTED_VALUE"""),"")</f>
        <v/>
      </c>
      <c r="H270" t="str">
        <f>IFERROR(__xludf.DUMMYFUNCTION("""COMPUTED_VALUE"""),"")</f>
        <v/>
      </c>
      <c r="I270" t="str">
        <f>IFERROR(__xludf.DUMMYFUNCTION("""COMPUTED_VALUE"""),"")</f>
        <v/>
      </c>
      <c r="J270" t="str">
        <f>IFERROR(__xludf.DUMMYFUNCTION("""COMPUTED_VALUE"""),"")</f>
        <v/>
      </c>
      <c r="K270" t="str">
        <f>IFERROR(__xludf.DUMMYFUNCTION("""COMPUTED_VALUE"""),"")</f>
        <v/>
      </c>
    </row>
    <row r="271">
      <c r="A271" t="str">
        <f>IFERROR(__xludf.DUMMYFUNCTION("""COMPUTED_VALUE"""),"")</f>
        <v/>
      </c>
      <c r="B271" t="str">
        <f>IFERROR(__xludf.DUMMYFUNCTION("""COMPUTED_VALUE"""),"")</f>
        <v/>
      </c>
      <c r="C271" t="str">
        <f>IFERROR(__xludf.DUMMYFUNCTION("""COMPUTED_VALUE"""),"")</f>
        <v/>
      </c>
      <c r="D271" t="str">
        <f>IFERROR(__xludf.DUMMYFUNCTION("""COMPUTED_VALUE"""),"")</f>
        <v/>
      </c>
      <c r="E271" t="str">
        <f>IFERROR(__xludf.DUMMYFUNCTION("""COMPUTED_VALUE"""),"")</f>
        <v/>
      </c>
      <c r="F271" t="str">
        <f>IFERROR(__xludf.DUMMYFUNCTION("""COMPUTED_VALUE"""),"")</f>
        <v/>
      </c>
      <c r="G271" t="str">
        <f>IFERROR(__xludf.DUMMYFUNCTION("""COMPUTED_VALUE"""),"")</f>
        <v/>
      </c>
      <c r="H271" t="str">
        <f>IFERROR(__xludf.DUMMYFUNCTION("""COMPUTED_VALUE"""),"")</f>
        <v/>
      </c>
      <c r="I271" t="str">
        <f>IFERROR(__xludf.DUMMYFUNCTION("""COMPUTED_VALUE"""),"")</f>
        <v/>
      </c>
      <c r="J271" t="str">
        <f>IFERROR(__xludf.DUMMYFUNCTION("""COMPUTED_VALUE"""),"")</f>
        <v/>
      </c>
      <c r="K271" t="str">
        <f>IFERROR(__xludf.DUMMYFUNCTION("""COMPUTED_VALUE"""),"")</f>
        <v/>
      </c>
    </row>
    <row r="272">
      <c r="A272" t="str">
        <f>IFERROR(__xludf.DUMMYFUNCTION("""COMPUTED_VALUE"""),"")</f>
        <v/>
      </c>
      <c r="B272" t="str">
        <f>IFERROR(__xludf.DUMMYFUNCTION("""COMPUTED_VALUE"""),"")</f>
        <v/>
      </c>
      <c r="C272" t="str">
        <f>IFERROR(__xludf.DUMMYFUNCTION("""COMPUTED_VALUE"""),"")</f>
        <v/>
      </c>
      <c r="D272" t="str">
        <f>IFERROR(__xludf.DUMMYFUNCTION("""COMPUTED_VALUE"""),"")</f>
        <v/>
      </c>
      <c r="E272" t="str">
        <f>IFERROR(__xludf.DUMMYFUNCTION("""COMPUTED_VALUE"""),"")</f>
        <v/>
      </c>
      <c r="F272" t="str">
        <f>IFERROR(__xludf.DUMMYFUNCTION("""COMPUTED_VALUE"""),"")</f>
        <v/>
      </c>
      <c r="G272" t="str">
        <f>IFERROR(__xludf.DUMMYFUNCTION("""COMPUTED_VALUE"""),"")</f>
        <v/>
      </c>
      <c r="H272" t="str">
        <f>IFERROR(__xludf.DUMMYFUNCTION("""COMPUTED_VALUE"""),"")</f>
        <v/>
      </c>
      <c r="I272" t="str">
        <f>IFERROR(__xludf.DUMMYFUNCTION("""COMPUTED_VALUE"""),"")</f>
        <v/>
      </c>
      <c r="J272" t="str">
        <f>IFERROR(__xludf.DUMMYFUNCTION("""COMPUTED_VALUE"""),"")</f>
        <v/>
      </c>
      <c r="K272" t="str">
        <f>IFERROR(__xludf.DUMMYFUNCTION("""COMPUTED_VALUE"""),"")</f>
        <v/>
      </c>
    </row>
    <row r="273">
      <c r="A273" t="str">
        <f>IFERROR(__xludf.DUMMYFUNCTION("""COMPUTED_VALUE"""),"")</f>
        <v/>
      </c>
      <c r="B273" t="str">
        <f>IFERROR(__xludf.DUMMYFUNCTION("""COMPUTED_VALUE"""),"")</f>
        <v/>
      </c>
      <c r="C273" t="str">
        <f>IFERROR(__xludf.DUMMYFUNCTION("""COMPUTED_VALUE"""),"")</f>
        <v/>
      </c>
      <c r="D273" t="str">
        <f>IFERROR(__xludf.DUMMYFUNCTION("""COMPUTED_VALUE"""),"")</f>
        <v/>
      </c>
      <c r="E273" t="str">
        <f>IFERROR(__xludf.DUMMYFUNCTION("""COMPUTED_VALUE"""),"")</f>
        <v/>
      </c>
      <c r="F273" t="str">
        <f>IFERROR(__xludf.DUMMYFUNCTION("""COMPUTED_VALUE"""),"")</f>
        <v/>
      </c>
      <c r="G273" t="str">
        <f>IFERROR(__xludf.DUMMYFUNCTION("""COMPUTED_VALUE"""),"")</f>
        <v/>
      </c>
      <c r="H273" t="str">
        <f>IFERROR(__xludf.DUMMYFUNCTION("""COMPUTED_VALUE"""),"")</f>
        <v/>
      </c>
      <c r="I273" t="str">
        <f>IFERROR(__xludf.DUMMYFUNCTION("""COMPUTED_VALUE"""),"")</f>
        <v/>
      </c>
      <c r="J273" t="str">
        <f>IFERROR(__xludf.DUMMYFUNCTION("""COMPUTED_VALUE"""),"")</f>
        <v/>
      </c>
      <c r="K273" t="str">
        <f>IFERROR(__xludf.DUMMYFUNCTION("""COMPUTED_VALUE"""),"")</f>
        <v/>
      </c>
    </row>
    <row r="274">
      <c r="A274" t="str">
        <f>IFERROR(__xludf.DUMMYFUNCTION("""COMPUTED_VALUE"""),"")</f>
        <v/>
      </c>
      <c r="B274" t="str">
        <f>IFERROR(__xludf.DUMMYFUNCTION("""COMPUTED_VALUE"""),"")</f>
        <v/>
      </c>
      <c r="C274" t="str">
        <f>IFERROR(__xludf.DUMMYFUNCTION("""COMPUTED_VALUE"""),"")</f>
        <v/>
      </c>
      <c r="D274" t="str">
        <f>IFERROR(__xludf.DUMMYFUNCTION("""COMPUTED_VALUE"""),"")</f>
        <v/>
      </c>
      <c r="E274" t="str">
        <f>IFERROR(__xludf.DUMMYFUNCTION("""COMPUTED_VALUE"""),"")</f>
        <v/>
      </c>
      <c r="F274" t="str">
        <f>IFERROR(__xludf.DUMMYFUNCTION("""COMPUTED_VALUE"""),"")</f>
        <v/>
      </c>
      <c r="G274" t="str">
        <f>IFERROR(__xludf.DUMMYFUNCTION("""COMPUTED_VALUE"""),"")</f>
        <v/>
      </c>
      <c r="H274" t="str">
        <f>IFERROR(__xludf.DUMMYFUNCTION("""COMPUTED_VALUE"""),"")</f>
        <v/>
      </c>
      <c r="I274" t="str">
        <f>IFERROR(__xludf.DUMMYFUNCTION("""COMPUTED_VALUE"""),"")</f>
        <v/>
      </c>
      <c r="J274" t="str">
        <f>IFERROR(__xludf.DUMMYFUNCTION("""COMPUTED_VALUE"""),"")</f>
        <v/>
      </c>
      <c r="K274" t="str">
        <f>IFERROR(__xludf.DUMMYFUNCTION("""COMPUTED_VALUE"""),"")</f>
        <v/>
      </c>
    </row>
    <row r="275">
      <c r="A275" t="str">
        <f>IFERROR(__xludf.DUMMYFUNCTION("""COMPUTED_VALUE"""),"")</f>
        <v/>
      </c>
      <c r="B275" t="str">
        <f>IFERROR(__xludf.DUMMYFUNCTION("""COMPUTED_VALUE"""),"")</f>
        <v/>
      </c>
      <c r="C275" t="str">
        <f>IFERROR(__xludf.DUMMYFUNCTION("""COMPUTED_VALUE"""),"")</f>
        <v/>
      </c>
      <c r="D275" t="str">
        <f>IFERROR(__xludf.DUMMYFUNCTION("""COMPUTED_VALUE"""),"")</f>
        <v/>
      </c>
      <c r="E275" t="str">
        <f>IFERROR(__xludf.DUMMYFUNCTION("""COMPUTED_VALUE"""),"")</f>
        <v/>
      </c>
      <c r="F275" t="str">
        <f>IFERROR(__xludf.DUMMYFUNCTION("""COMPUTED_VALUE"""),"")</f>
        <v/>
      </c>
      <c r="G275" t="str">
        <f>IFERROR(__xludf.DUMMYFUNCTION("""COMPUTED_VALUE"""),"")</f>
        <v/>
      </c>
      <c r="H275" t="str">
        <f>IFERROR(__xludf.DUMMYFUNCTION("""COMPUTED_VALUE"""),"")</f>
        <v/>
      </c>
      <c r="I275" t="str">
        <f>IFERROR(__xludf.DUMMYFUNCTION("""COMPUTED_VALUE"""),"")</f>
        <v/>
      </c>
      <c r="J275" t="str">
        <f>IFERROR(__xludf.DUMMYFUNCTION("""COMPUTED_VALUE"""),"")</f>
        <v/>
      </c>
      <c r="K275" t="str">
        <f>IFERROR(__xludf.DUMMYFUNCTION("""COMPUTED_VALUE"""),"")</f>
        <v/>
      </c>
    </row>
    <row r="276">
      <c r="A276" t="str">
        <f>IFERROR(__xludf.DUMMYFUNCTION("""COMPUTED_VALUE"""),"")</f>
        <v/>
      </c>
      <c r="B276" t="str">
        <f>IFERROR(__xludf.DUMMYFUNCTION("""COMPUTED_VALUE"""),"")</f>
        <v/>
      </c>
      <c r="C276" t="str">
        <f>IFERROR(__xludf.DUMMYFUNCTION("""COMPUTED_VALUE"""),"")</f>
        <v/>
      </c>
      <c r="D276" t="str">
        <f>IFERROR(__xludf.DUMMYFUNCTION("""COMPUTED_VALUE"""),"")</f>
        <v/>
      </c>
      <c r="E276" t="str">
        <f>IFERROR(__xludf.DUMMYFUNCTION("""COMPUTED_VALUE"""),"")</f>
        <v/>
      </c>
      <c r="F276" t="str">
        <f>IFERROR(__xludf.DUMMYFUNCTION("""COMPUTED_VALUE"""),"")</f>
        <v/>
      </c>
      <c r="G276" t="str">
        <f>IFERROR(__xludf.DUMMYFUNCTION("""COMPUTED_VALUE"""),"")</f>
        <v/>
      </c>
      <c r="H276" t="str">
        <f>IFERROR(__xludf.DUMMYFUNCTION("""COMPUTED_VALUE"""),"")</f>
        <v/>
      </c>
      <c r="I276" t="str">
        <f>IFERROR(__xludf.DUMMYFUNCTION("""COMPUTED_VALUE"""),"")</f>
        <v/>
      </c>
      <c r="J276" t="str">
        <f>IFERROR(__xludf.DUMMYFUNCTION("""COMPUTED_VALUE"""),"")</f>
        <v/>
      </c>
      <c r="K276" t="str">
        <f>IFERROR(__xludf.DUMMYFUNCTION("""COMPUTED_VALUE"""),"")</f>
        <v/>
      </c>
    </row>
    <row r="277">
      <c r="A277" t="str">
        <f>IFERROR(__xludf.DUMMYFUNCTION("""COMPUTED_VALUE"""),"")</f>
        <v/>
      </c>
      <c r="B277" t="str">
        <f>IFERROR(__xludf.DUMMYFUNCTION("""COMPUTED_VALUE"""),"")</f>
        <v/>
      </c>
      <c r="C277" t="str">
        <f>IFERROR(__xludf.DUMMYFUNCTION("""COMPUTED_VALUE"""),"")</f>
        <v/>
      </c>
      <c r="D277" t="str">
        <f>IFERROR(__xludf.DUMMYFUNCTION("""COMPUTED_VALUE"""),"")</f>
        <v/>
      </c>
      <c r="E277" t="str">
        <f>IFERROR(__xludf.DUMMYFUNCTION("""COMPUTED_VALUE"""),"")</f>
        <v/>
      </c>
      <c r="F277" t="str">
        <f>IFERROR(__xludf.DUMMYFUNCTION("""COMPUTED_VALUE"""),"")</f>
        <v/>
      </c>
      <c r="G277" t="str">
        <f>IFERROR(__xludf.DUMMYFUNCTION("""COMPUTED_VALUE"""),"")</f>
        <v/>
      </c>
      <c r="H277" t="str">
        <f>IFERROR(__xludf.DUMMYFUNCTION("""COMPUTED_VALUE"""),"")</f>
        <v/>
      </c>
      <c r="I277" t="str">
        <f>IFERROR(__xludf.DUMMYFUNCTION("""COMPUTED_VALUE"""),"")</f>
        <v/>
      </c>
      <c r="J277" t="str">
        <f>IFERROR(__xludf.DUMMYFUNCTION("""COMPUTED_VALUE"""),"")</f>
        <v/>
      </c>
      <c r="K277" t="str">
        <f>IFERROR(__xludf.DUMMYFUNCTION("""COMPUTED_VALUE"""),"")</f>
        <v/>
      </c>
    </row>
    <row r="278">
      <c r="A278" t="str">
        <f>IFERROR(__xludf.DUMMYFUNCTION("""COMPUTED_VALUE"""),"")</f>
        <v/>
      </c>
      <c r="B278" t="str">
        <f>IFERROR(__xludf.DUMMYFUNCTION("""COMPUTED_VALUE"""),"")</f>
        <v/>
      </c>
      <c r="C278" t="str">
        <f>IFERROR(__xludf.DUMMYFUNCTION("""COMPUTED_VALUE"""),"")</f>
        <v/>
      </c>
      <c r="D278" t="str">
        <f>IFERROR(__xludf.DUMMYFUNCTION("""COMPUTED_VALUE"""),"")</f>
        <v/>
      </c>
      <c r="E278" t="str">
        <f>IFERROR(__xludf.DUMMYFUNCTION("""COMPUTED_VALUE"""),"")</f>
        <v/>
      </c>
      <c r="F278" t="str">
        <f>IFERROR(__xludf.DUMMYFUNCTION("""COMPUTED_VALUE"""),"")</f>
        <v/>
      </c>
      <c r="G278" t="str">
        <f>IFERROR(__xludf.DUMMYFUNCTION("""COMPUTED_VALUE"""),"")</f>
        <v/>
      </c>
      <c r="H278" t="str">
        <f>IFERROR(__xludf.DUMMYFUNCTION("""COMPUTED_VALUE"""),"")</f>
        <v/>
      </c>
      <c r="I278" t="str">
        <f>IFERROR(__xludf.DUMMYFUNCTION("""COMPUTED_VALUE"""),"")</f>
        <v/>
      </c>
      <c r="J278" t="str">
        <f>IFERROR(__xludf.DUMMYFUNCTION("""COMPUTED_VALUE"""),"")</f>
        <v/>
      </c>
      <c r="K278" t="str">
        <f>IFERROR(__xludf.DUMMYFUNCTION("""COMPUTED_VALUE"""),"")</f>
        <v/>
      </c>
    </row>
    <row r="279">
      <c r="A279" t="str">
        <f>IFERROR(__xludf.DUMMYFUNCTION("""COMPUTED_VALUE"""),"")</f>
        <v/>
      </c>
      <c r="B279" t="str">
        <f>IFERROR(__xludf.DUMMYFUNCTION("""COMPUTED_VALUE"""),"")</f>
        <v/>
      </c>
      <c r="C279" t="str">
        <f>IFERROR(__xludf.DUMMYFUNCTION("""COMPUTED_VALUE"""),"")</f>
        <v/>
      </c>
      <c r="D279" t="str">
        <f>IFERROR(__xludf.DUMMYFUNCTION("""COMPUTED_VALUE"""),"")</f>
        <v/>
      </c>
      <c r="E279" t="str">
        <f>IFERROR(__xludf.DUMMYFUNCTION("""COMPUTED_VALUE"""),"")</f>
        <v/>
      </c>
      <c r="F279" t="str">
        <f>IFERROR(__xludf.DUMMYFUNCTION("""COMPUTED_VALUE"""),"")</f>
        <v/>
      </c>
      <c r="G279" t="str">
        <f>IFERROR(__xludf.DUMMYFUNCTION("""COMPUTED_VALUE"""),"")</f>
        <v/>
      </c>
      <c r="H279" t="str">
        <f>IFERROR(__xludf.DUMMYFUNCTION("""COMPUTED_VALUE"""),"")</f>
        <v/>
      </c>
      <c r="I279" t="str">
        <f>IFERROR(__xludf.DUMMYFUNCTION("""COMPUTED_VALUE"""),"")</f>
        <v/>
      </c>
      <c r="J279" t="str">
        <f>IFERROR(__xludf.DUMMYFUNCTION("""COMPUTED_VALUE"""),"")</f>
        <v/>
      </c>
      <c r="K279" t="str">
        <f>IFERROR(__xludf.DUMMYFUNCTION("""COMPUTED_VALUE"""),"")</f>
        <v/>
      </c>
    </row>
    <row r="280">
      <c r="A280" t="str">
        <f>IFERROR(__xludf.DUMMYFUNCTION("""COMPUTED_VALUE"""),"")</f>
        <v/>
      </c>
      <c r="B280" t="str">
        <f>IFERROR(__xludf.DUMMYFUNCTION("""COMPUTED_VALUE"""),"")</f>
        <v/>
      </c>
      <c r="C280" t="str">
        <f>IFERROR(__xludf.DUMMYFUNCTION("""COMPUTED_VALUE"""),"")</f>
        <v/>
      </c>
      <c r="D280" t="str">
        <f>IFERROR(__xludf.DUMMYFUNCTION("""COMPUTED_VALUE"""),"")</f>
        <v/>
      </c>
      <c r="E280" t="str">
        <f>IFERROR(__xludf.DUMMYFUNCTION("""COMPUTED_VALUE"""),"")</f>
        <v/>
      </c>
      <c r="F280" t="str">
        <f>IFERROR(__xludf.DUMMYFUNCTION("""COMPUTED_VALUE"""),"")</f>
        <v/>
      </c>
      <c r="G280" t="str">
        <f>IFERROR(__xludf.DUMMYFUNCTION("""COMPUTED_VALUE"""),"")</f>
        <v/>
      </c>
      <c r="H280" t="str">
        <f>IFERROR(__xludf.DUMMYFUNCTION("""COMPUTED_VALUE"""),"")</f>
        <v/>
      </c>
      <c r="I280" t="str">
        <f>IFERROR(__xludf.DUMMYFUNCTION("""COMPUTED_VALUE"""),"")</f>
        <v/>
      </c>
      <c r="J280" t="str">
        <f>IFERROR(__xludf.DUMMYFUNCTION("""COMPUTED_VALUE"""),"")</f>
        <v/>
      </c>
      <c r="K280" t="str">
        <f>IFERROR(__xludf.DUMMYFUNCTION("""COMPUTED_VALUE"""),"")</f>
        <v/>
      </c>
    </row>
    <row r="281">
      <c r="A281" t="str">
        <f>IFERROR(__xludf.DUMMYFUNCTION("""COMPUTED_VALUE"""),"")</f>
        <v/>
      </c>
      <c r="B281" t="str">
        <f>IFERROR(__xludf.DUMMYFUNCTION("""COMPUTED_VALUE"""),"")</f>
        <v/>
      </c>
      <c r="C281" t="str">
        <f>IFERROR(__xludf.DUMMYFUNCTION("""COMPUTED_VALUE"""),"")</f>
        <v/>
      </c>
      <c r="D281" t="str">
        <f>IFERROR(__xludf.DUMMYFUNCTION("""COMPUTED_VALUE"""),"")</f>
        <v/>
      </c>
      <c r="E281" t="str">
        <f>IFERROR(__xludf.DUMMYFUNCTION("""COMPUTED_VALUE"""),"")</f>
        <v/>
      </c>
      <c r="F281" t="str">
        <f>IFERROR(__xludf.DUMMYFUNCTION("""COMPUTED_VALUE"""),"")</f>
        <v/>
      </c>
      <c r="G281" t="str">
        <f>IFERROR(__xludf.DUMMYFUNCTION("""COMPUTED_VALUE"""),"")</f>
        <v/>
      </c>
      <c r="H281" t="str">
        <f>IFERROR(__xludf.DUMMYFUNCTION("""COMPUTED_VALUE"""),"")</f>
        <v/>
      </c>
      <c r="I281" t="str">
        <f>IFERROR(__xludf.DUMMYFUNCTION("""COMPUTED_VALUE"""),"")</f>
        <v/>
      </c>
      <c r="J281" t="str">
        <f>IFERROR(__xludf.DUMMYFUNCTION("""COMPUTED_VALUE"""),"")</f>
        <v/>
      </c>
      <c r="K281" t="str">
        <f>IFERROR(__xludf.DUMMYFUNCTION("""COMPUTED_VALUE"""),"")</f>
        <v/>
      </c>
    </row>
    <row r="282">
      <c r="A282" t="str">
        <f>IFERROR(__xludf.DUMMYFUNCTION("""COMPUTED_VALUE"""),"")</f>
        <v/>
      </c>
      <c r="B282" t="str">
        <f>IFERROR(__xludf.DUMMYFUNCTION("""COMPUTED_VALUE"""),"")</f>
        <v/>
      </c>
      <c r="C282" t="str">
        <f>IFERROR(__xludf.DUMMYFUNCTION("""COMPUTED_VALUE"""),"")</f>
        <v/>
      </c>
      <c r="D282" t="str">
        <f>IFERROR(__xludf.DUMMYFUNCTION("""COMPUTED_VALUE"""),"")</f>
        <v/>
      </c>
      <c r="E282" t="str">
        <f>IFERROR(__xludf.DUMMYFUNCTION("""COMPUTED_VALUE"""),"")</f>
        <v/>
      </c>
      <c r="F282" t="str">
        <f>IFERROR(__xludf.DUMMYFUNCTION("""COMPUTED_VALUE"""),"")</f>
        <v/>
      </c>
      <c r="G282" t="str">
        <f>IFERROR(__xludf.DUMMYFUNCTION("""COMPUTED_VALUE"""),"")</f>
        <v/>
      </c>
      <c r="H282" t="str">
        <f>IFERROR(__xludf.DUMMYFUNCTION("""COMPUTED_VALUE"""),"")</f>
        <v/>
      </c>
      <c r="I282" t="str">
        <f>IFERROR(__xludf.DUMMYFUNCTION("""COMPUTED_VALUE"""),"")</f>
        <v/>
      </c>
      <c r="J282" t="str">
        <f>IFERROR(__xludf.DUMMYFUNCTION("""COMPUTED_VALUE"""),"")</f>
        <v/>
      </c>
      <c r="K282" t="str">
        <f>IFERROR(__xludf.DUMMYFUNCTION("""COMPUTED_VALUE"""),"")</f>
        <v/>
      </c>
    </row>
    <row r="283">
      <c r="A283" t="str">
        <f>IFERROR(__xludf.DUMMYFUNCTION("""COMPUTED_VALUE"""),"")</f>
        <v/>
      </c>
      <c r="B283" t="str">
        <f>IFERROR(__xludf.DUMMYFUNCTION("""COMPUTED_VALUE"""),"")</f>
        <v/>
      </c>
      <c r="C283" t="str">
        <f>IFERROR(__xludf.DUMMYFUNCTION("""COMPUTED_VALUE"""),"")</f>
        <v/>
      </c>
      <c r="D283" t="str">
        <f>IFERROR(__xludf.DUMMYFUNCTION("""COMPUTED_VALUE"""),"")</f>
        <v/>
      </c>
      <c r="E283" t="str">
        <f>IFERROR(__xludf.DUMMYFUNCTION("""COMPUTED_VALUE"""),"")</f>
        <v/>
      </c>
      <c r="F283" t="str">
        <f>IFERROR(__xludf.DUMMYFUNCTION("""COMPUTED_VALUE"""),"")</f>
        <v/>
      </c>
      <c r="G283" t="str">
        <f>IFERROR(__xludf.DUMMYFUNCTION("""COMPUTED_VALUE"""),"")</f>
        <v/>
      </c>
      <c r="H283" t="str">
        <f>IFERROR(__xludf.DUMMYFUNCTION("""COMPUTED_VALUE"""),"")</f>
        <v/>
      </c>
      <c r="I283" t="str">
        <f>IFERROR(__xludf.DUMMYFUNCTION("""COMPUTED_VALUE"""),"")</f>
        <v/>
      </c>
      <c r="J283" t="str">
        <f>IFERROR(__xludf.DUMMYFUNCTION("""COMPUTED_VALUE"""),"")</f>
        <v/>
      </c>
      <c r="K283" t="str">
        <f>IFERROR(__xludf.DUMMYFUNCTION("""COMPUTED_VALUE"""),"")</f>
        <v/>
      </c>
    </row>
    <row r="284">
      <c r="A284" t="str">
        <f>IFERROR(__xludf.DUMMYFUNCTION("""COMPUTED_VALUE"""),"")</f>
        <v/>
      </c>
      <c r="B284" t="str">
        <f>IFERROR(__xludf.DUMMYFUNCTION("""COMPUTED_VALUE"""),"")</f>
        <v/>
      </c>
      <c r="C284" t="str">
        <f>IFERROR(__xludf.DUMMYFUNCTION("""COMPUTED_VALUE"""),"")</f>
        <v/>
      </c>
      <c r="D284" t="str">
        <f>IFERROR(__xludf.DUMMYFUNCTION("""COMPUTED_VALUE"""),"")</f>
        <v/>
      </c>
      <c r="E284" t="str">
        <f>IFERROR(__xludf.DUMMYFUNCTION("""COMPUTED_VALUE"""),"")</f>
        <v/>
      </c>
      <c r="F284" t="str">
        <f>IFERROR(__xludf.DUMMYFUNCTION("""COMPUTED_VALUE"""),"")</f>
        <v/>
      </c>
      <c r="G284" t="str">
        <f>IFERROR(__xludf.DUMMYFUNCTION("""COMPUTED_VALUE"""),"")</f>
        <v/>
      </c>
      <c r="H284" t="str">
        <f>IFERROR(__xludf.DUMMYFUNCTION("""COMPUTED_VALUE"""),"")</f>
        <v/>
      </c>
      <c r="I284" t="str">
        <f>IFERROR(__xludf.DUMMYFUNCTION("""COMPUTED_VALUE"""),"")</f>
        <v/>
      </c>
      <c r="J284" t="str">
        <f>IFERROR(__xludf.DUMMYFUNCTION("""COMPUTED_VALUE"""),"")</f>
        <v/>
      </c>
      <c r="K284" t="str">
        <f>IFERROR(__xludf.DUMMYFUNCTION("""COMPUTED_VALUE"""),"")</f>
        <v/>
      </c>
    </row>
    <row r="285">
      <c r="A285" t="str">
        <f>IFERROR(__xludf.DUMMYFUNCTION("""COMPUTED_VALUE"""),"")</f>
        <v/>
      </c>
      <c r="B285" t="str">
        <f>IFERROR(__xludf.DUMMYFUNCTION("""COMPUTED_VALUE"""),"")</f>
        <v/>
      </c>
      <c r="C285" t="str">
        <f>IFERROR(__xludf.DUMMYFUNCTION("""COMPUTED_VALUE"""),"")</f>
        <v/>
      </c>
      <c r="D285" t="str">
        <f>IFERROR(__xludf.DUMMYFUNCTION("""COMPUTED_VALUE"""),"")</f>
        <v/>
      </c>
      <c r="E285" t="str">
        <f>IFERROR(__xludf.DUMMYFUNCTION("""COMPUTED_VALUE"""),"")</f>
        <v/>
      </c>
      <c r="F285" t="str">
        <f>IFERROR(__xludf.DUMMYFUNCTION("""COMPUTED_VALUE"""),"")</f>
        <v/>
      </c>
      <c r="G285" t="str">
        <f>IFERROR(__xludf.DUMMYFUNCTION("""COMPUTED_VALUE"""),"")</f>
        <v/>
      </c>
      <c r="H285" t="str">
        <f>IFERROR(__xludf.DUMMYFUNCTION("""COMPUTED_VALUE"""),"")</f>
        <v/>
      </c>
      <c r="I285" t="str">
        <f>IFERROR(__xludf.DUMMYFUNCTION("""COMPUTED_VALUE"""),"")</f>
        <v/>
      </c>
      <c r="J285" t="str">
        <f>IFERROR(__xludf.DUMMYFUNCTION("""COMPUTED_VALUE"""),"")</f>
        <v/>
      </c>
      <c r="K285" t="str">
        <f>IFERROR(__xludf.DUMMYFUNCTION("""COMPUTED_VALUE"""),"")</f>
        <v/>
      </c>
    </row>
    <row r="286">
      <c r="A286" t="str">
        <f>IFERROR(__xludf.DUMMYFUNCTION("""COMPUTED_VALUE"""),"")</f>
        <v/>
      </c>
      <c r="B286" t="str">
        <f>IFERROR(__xludf.DUMMYFUNCTION("""COMPUTED_VALUE"""),"")</f>
        <v/>
      </c>
      <c r="C286" t="str">
        <f>IFERROR(__xludf.DUMMYFUNCTION("""COMPUTED_VALUE"""),"")</f>
        <v/>
      </c>
      <c r="D286" t="str">
        <f>IFERROR(__xludf.DUMMYFUNCTION("""COMPUTED_VALUE"""),"")</f>
        <v/>
      </c>
      <c r="E286" t="str">
        <f>IFERROR(__xludf.DUMMYFUNCTION("""COMPUTED_VALUE"""),"")</f>
        <v/>
      </c>
      <c r="F286" t="str">
        <f>IFERROR(__xludf.DUMMYFUNCTION("""COMPUTED_VALUE"""),"")</f>
        <v/>
      </c>
      <c r="G286" t="str">
        <f>IFERROR(__xludf.DUMMYFUNCTION("""COMPUTED_VALUE"""),"")</f>
        <v/>
      </c>
      <c r="H286" t="str">
        <f>IFERROR(__xludf.DUMMYFUNCTION("""COMPUTED_VALUE"""),"")</f>
        <v/>
      </c>
      <c r="I286" t="str">
        <f>IFERROR(__xludf.DUMMYFUNCTION("""COMPUTED_VALUE"""),"")</f>
        <v/>
      </c>
      <c r="J286" t="str">
        <f>IFERROR(__xludf.DUMMYFUNCTION("""COMPUTED_VALUE"""),"")</f>
        <v/>
      </c>
      <c r="K286" t="str">
        <f>IFERROR(__xludf.DUMMYFUNCTION("""COMPUTED_VALUE"""),"")</f>
        <v/>
      </c>
    </row>
    <row r="287">
      <c r="A287" t="str">
        <f>IFERROR(__xludf.DUMMYFUNCTION("""COMPUTED_VALUE"""),"")</f>
        <v/>
      </c>
      <c r="B287" t="str">
        <f>IFERROR(__xludf.DUMMYFUNCTION("""COMPUTED_VALUE"""),"")</f>
        <v/>
      </c>
      <c r="C287" t="str">
        <f>IFERROR(__xludf.DUMMYFUNCTION("""COMPUTED_VALUE"""),"")</f>
        <v/>
      </c>
      <c r="D287" t="str">
        <f>IFERROR(__xludf.DUMMYFUNCTION("""COMPUTED_VALUE"""),"")</f>
        <v/>
      </c>
      <c r="E287" t="str">
        <f>IFERROR(__xludf.DUMMYFUNCTION("""COMPUTED_VALUE"""),"")</f>
        <v/>
      </c>
      <c r="F287" t="str">
        <f>IFERROR(__xludf.DUMMYFUNCTION("""COMPUTED_VALUE"""),"")</f>
        <v/>
      </c>
      <c r="G287" t="str">
        <f>IFERROR(__xludf.DUMMYFUNCTION("""COMPUTED_VALUE"""),"")</f>
        <v/>
      </c>
      <c r="H287" t="str">
        <f>IFERROR(__xludf.DUMMYFUNCTION("""COMPUTED_VALUE"""),"")</f>
        <v/>
      </c>
      <c r="I287" t="str">
        <f>IFERROR(__xludf.DUMMYFUNCTION("""COMPUTED_VALUE"""),"")</f>
        <v/>
      </c>
      <c r="J287" t="str">
        <f>IFERROR(__xludf.DUMMYFUNCTION("""COMPUTED_VALUE"""),"")</f>
        <v/>
      </c>
      <c r="K287" t="str">
        <f>IFERROR(__xludf.DUMMYFUNCTION("""COMPUTED_VALUE"""),"")</f>
        <v/>
      </c>
    </row>
    <row r="288">
      <c r="A288" t="str">
        <f>IFERROR(__xludf.DUMMYFUNCTION("""COMPUTED_VALUE"""),"")</f>
        <v/>
      </c>
      <c r="B288" t="str">
        <f>IFERROR(__xludf.DUMMYFUNCTION("""COMPUTED_VALUE"""),"")</f>
        <v/>
      </c>
      <c r="C288" t="str">
        <f>IFERROR(__xludf.DUMMYFUNCTION("""COMPUTED_VALUE"""),"")</f>
        <v/>
      </c>
      <c r="D288" t="str">
        <f>IFERROR(__xludf.DUMMYFUNCTION("""COMPUTED_VALUE"""),"")</f>
        <v/>
      </c>
      <c r="E288" t="str">
        <f>IFERROR(__xludf.DUMMYFUNCTION("""COMPUTED_VALUE"""),"")</f>
        <v/>
      </c>
      <c r="F288" t="str">
        <f>IFERROR(__xludf.DUMMYFUNCTION("""COMPUTED_VALUE"""),"")</f>
        <v/>
      </c>
      <c r="G288" t="str">
        <f>IFERROR(__xludf.DUMMYFUNCTION("""COMPUTED_VALUE"""),"")</f>
        <v/>
      </c>
      <c r="H288" t="str">
        <f>IFERROR(__xludf.DUMMYFUNCTION("""COMPUTED_VALUE"""),"")</f>
        <v/>
      </c>
      <c r="I288" t="str">
        <f>IFERROR(__xludf.DUMMYFUNCTION("""COMPUTED_VALUE"""),"")</f>
        <v/>
      </c>
      <c r="J288" t="str">
        <f>IFERROR(__xludf.DUMMYFUNCTION("""COMPUTED_VALUE"""),"")</f>
        <v/>
      </c>
      <c r="K288" t="str">
        <f>IFERROR(__xludf.DUMMYFUNCTION("""COMPUTED_VALUE"""),"")</f>
        <v/>
      </c>
    </row>
    <row r="289">
      <c r="A289" t="str">
        <f>IFERROR(__xludf.DUMMYFUNCTION("""COMPUTED_VALUE"""),"")</f>
        <v/>
      </c>
      <c r="B289" t="str">
        <f>IFERROR(__xludf.DUMMYFUNCTION("""COMPUTED_VALUE"""),"")</f>
        <v/>
      </c>
      <c r="C289" t="str">
        <f>IFERROR(__xludf.DUMMYFUNCTION("""COMPUTED_VALUE"""),"")</f>
        <v/>
      </c>
      <c r="D289" t="str">
        <f>IFERROR(__xludf.DUMMYFUNCTION("""COMPUTED_VALUE"""),"")</f>
        <v/>
      </c>
      <c r="E289" t="str">
        <f>IFERROR(__xludf.DUMMYFUNCTION("""COMPUTED_VALUE"""),"")</f>
        <v/>
      </c>
      <c r="F289" t="str">
        <f>IFERROR(__xludf.DUMMYFUNCTION("""COMPUTED_VALUE"""),"")</f>
        <v/>
      </c>
      <c r="G289" t="str">
        <f>IFERROR(__xludf.DUMMYFUNCTION("""COMPUTED_VALUE"""),"")</f>
        <v/>
      </c>
      <c r="H289" t="str">
        <f>IFERROR(__xludf.DUMMYFUNCTION("""COMPUTED_VALUE"""),"")</f>
        <v/>
      </c>
      <c r="I289" t="str">
        <f>IFERROR(__xludf.DUMMYFUNCTION("""COMPUTED_VALUE"""),"")</f>
        <v/>
      </c>
      <c r="J289" t="str">
        <f>IFERROR(__xludf.DUMMYFUNCTION("""COMPUTED_VALUE"""),"")</f>
        <v/>
      </c>
      <c r="K289" t="str">
        <f>IFERROR(__xludf.DUMMYFUNCTION("""COMPUTED_VALUE"""),"")</f>
        <v/>
      </c>
    </row>
    <row r="290">
      <c r="A290" t="str">
        <f>IFERROR(__xludf.DUMMYFUNCTION("""COMPUTED_VALUE"""),"")</f>
        <v/>
      </c>
      <c r="B290" t="str">
        <f>IFERROR(__xludf.DUMMYFUNCTION("""COMPUTED_VALUE"""),"")</f>
        <v/>
      </c>
      <c r="C290" t="str">
        <f>IFERROR(__xludf.DUMMYFUNCTION("""COMPUTED_VALUE"""),"")</f>
        <v/>
      </c>
      <c r="D290" t="str">
        <f>IFERROR(__xludf.DUMMYFUNCTION("""COMPUTED_VALUE"""),"")</f>
        <v/>
      </c>
      <c r="E290" t="str">
        <f>IFERROR(__xludf.DUMMYFUNCTION("""COMPUTED_VALUE"""),"")</f>
        <v/>
      </c>
      <c r="F290" t="str">
        <f>IFERROR(__xludf.DUMMYFUNCTION("""COMPUTED_VALUE"""),"")</f>
        <v/>
      </c>
      <c r="G290" t="str">
        <f>IFERROR(__xludf.DUMMYFUNCTION("""COMPUTED_VALUE"""),"")</f>
        <v/>
      </c>
      <c r="H290" t="str">
        <f>IFERROR(__xludf.DUMMYFUNCTION("""COMPUTED_VALUE"""),"")</f>
        <v/>
      </c>
      <c r="I290" t="str">
        <f>IFERROR(__xludf.DUMMYFUNCTION("""COMPUTED_VALUE"""),"")</f>
        <v/>
      </c>
      <c r="J290" t="str">
        <f>IFERROR(__xludf.DUMMYFUNCTION("""COMPUTED_VALUE"""),"")</f>
        <v/>
      </c>
      <c r="K290" t="str">
        <f>IFERROR(__xludf.DUMMYFUNCTION("""COMPUTED_VALUE"""),"")</f>
        <v/>
      </c>
    </row>
    <row r="291">
      <c r="A291" t="str">
        <f>IFERROR(__xludf.DUMMYFUNCTION("""COMPUTED_VALUE"""),"")</f>
        <v/>
      </c>
      <c r="B291" t="str">
        <f>IFERROR(__xludf.DUMMYFUNCTION("""COMPUTED_VALUE"""),"")</f>
        <v/>
      </c>
      <c r="C291" t="str">
        <f>IFERROR(__xludf.DUMMYFUNCTION("""COMPUTED_VALUE"""),"")</f>
        <v/>
      </c>
      <c r="D291" t="str">
        <f>IFERROR(__xludf.DUMMYFUNCTION("""COMPUTED_VALUE"""),"")</f>
        <v/>
      </c>
      <c r="E291" t="str">
        <f>IFERROR(__xludf.DUMMYFUNCTION("""COMPUTED_VALUE"""),"")</f>
        <v/>
      </c>
      <c r="F291" t="str">
        <f>IFERROR(__xludf.DUMMYFUNCTION("""COMPUTED_VALUE"""),"")</f>
        <v/>
      </c>
      <c r="G291" t="str">
        <f>IFERROR(__xludf.DUMMYFUNCTION("""COMPUTED_VALUE"""),"")</f>
        <v/>
      </c>
      <c r="H291" t="str">
        <f>IFERROR(__xludf.DUMMYFUNCTION("""COMPUTED_VALUE"""),"")</f>
        <v/>
      </c>
      <c r="I291" t="str">
        <f>IFERROR(__xludf.DUMMYFUNCTION("""COMPUTED_VALUE"""),"")</f>
        <v/>
      </c>
      <c r="J291" t="str">
        <f>IFERROR(__xludf.DUMMYFUNCTION("""COMPUTED_VALUE"""),"")</f>
        <v/>
      </c>
      <c r="K291" t="str">
        <f>IFERROR(__xludf.DUMMYFUNCTION("""COMPUTED_VALUE"""),"")</f>
        <v/>
      </c>
    </row>
    <row r="292">
      <c r="A292" t="str">
        <f>IFERROR(__xludf.DUMMYFUNCTION("""COMPUTED_VALUE"""),"")</f>
        <v/>
      </c>
      <c r="B292" t="str">
        <f>IFERROR(__xludf.DUMMYFUNCTION("""COMPUTED_VALUE"""),"")</f>
        <v/>
      </c>
      <c r="C292" t="str">
        <f>IFERROR(__xludf.DUMMYFUNCTION("""COMPUTED_VALUE"""),"")</f>
        <v/>
      </c>
      <c r="D292" t="str">
        <f>IFERROR(__xludf.DUMMYFUNCTION("""COMPUTED_VALUE"""),"")</f>
        <v/>
      </c>
      <c r="E292" t="str">
        <f>IFERROR(__xludf.DUMMYFUNCTION("""COMPUTED_VALUE"""),"")</f>
        <v/>
      </c>
      <c r="F292" t="str">
        <f>IFERROR(__xludf.DUMMYFUNCTION("""COMPUTED_VALUE"""),"")</f>
        <v/>
      </c>
      <c r="G292" t="str">
        <f>IFERROR(__xludf.DUMMYFUNCTION("""COMPUTED_VALUE"""),"")</f>
        <v/>
      </c>
      <c r="H292" t="str">
        <f>IFERROR(__xludf.DUMMYFUNCTION("""COMPUTED_VALUE"""),"")</f>
        <v/>
      </c>
      <c r="I292" t="str">
        <f>IFERROR(__xludf.DUMMYFUNCTION("""COMPUTED_VALUE"""),"")</f>
        <v/>
      </c>
      <c r="J292" t="str">
        <f>IFERROR(__xludf.DUMMYFUNCTION("""COMPUTED_VALUE"""),"")</f>
        <v/>
      </c>
      <c r="K292" t="str">
        <f>IFERROR(__xludf.DUMMYFUNCTION("""COMPUTED_VALUE"""),"")</f>
        <v/>
      </c>
    </row>
    <row r="293">
      <c r="A293" t="str">
        <f>IFERROR(__xludf.DUMMYFUNCTION("""COMPUTED_VALUE"""),"")</f>
        <v/>
      </c>
      <c r="B293" t="str">
        <f>IFERROR(__xludf.DUMMYFUNCTION("""COMPUTED_VALUE"""),"")</f>
        <v/>
      </c>
      <c r="C293" t="str">
        <f>IFERROR(__xludf.DUMMYFUNCTION("""COMPUTED_VALUE"""),"")</f>
        <v/>
      </c>
      <c r="D293" t="str">
        <f>IFERROR(__xludf.DUMMYFUNCTION("""COMPUTED_VALUE"""),"")</f>
        <v/>
      </c>
      <c r="E293" t="str">
        <f>IFERROR(__xludf.DUMMYFUNCTION("""COMPUTED_VALUE"""),"")</f>
        <v/>
      </c>
      <c r="F293" t="str">
        <f>IFERROR(__xludf.DUMMYFUNCTION("""COMPUTED_VALUE"""),"")</f>
        <v/>
      </c>
      <c r="G293" t="str">
        <f>IFERROR(__xludf.DUMMYFUNCTION("""COMPUTED_VALUE"""),"")</f>
        <v/>
      </c>
      <c r="H293" t="str">
        <f>IFERROR(__xludf.DUMMYFUNCTION("""COMPUTED_VALUE"""),"")</f>
        <v/>
      </c>
      <c r="I293" t="str">
        <f>IFERROR(__xludf.DUMMYFUNCTION("""COMPUTED_VALUE"""),"")</f>
        <v/>
      </c>
      <c r="J293" t="str">
        <f>IFERROR(__xludf.DUMMYFUNCTION("""COMPUTED_VALUE"""),"")</f>
        <v/>
      </c>
      <c r="K293" t="str">
        <f>IFERROR(__xludf.DUMMYFUNCTION("""COMPUTED_VALUE"""),"")</f>
        <v/>
      </c>
    </row>
    <row r="294">
      <c r="A294" t="str">
        <f>IFERROR(__xludf.DUMMYFUNCTION("""COMPUTED_VALUE"""),"")</f>
        <v/>
      </c>
      <c r="B294" t="str">
        <f>IFERROR(__xludf.DUMMYFUNCTION("""COMPUTED_VALUE"""),"")</f>
        <v/>
      </c>
      <c r="C294" t="str">
        <f>IFERROR(__xludf.DUMMYFUNCTION("""COMPUTED_VALUE"""),"")</f>
        <v/>
      </c>
      <c r="D294" t="str">
        <f>IFERROR(__xludf.DUMMYFUNCTION("""COMPUTED_VALUE"""),"")</f>
        <v/>
      </c>
      <c r="E294" t="str">
        <f>IFERROR(__xludf.DUMMYFUNCTION("""COMPUTED_VALUE"""),"")</f>
        <v/>
      </c>
      <c r="F294" t="str">
        <f>IFERROR(__xludf.DUMMYFUNCTION("""COMPUTED_VALUE"""),"")</f>
        <v/>
      </c>
      <c r="G294" t="str">
        <f>IFERROR(__xludf.DUMMYFUNCTION("""COMPUTED_VALUE"""),"")</f>
        <v/>
      </c>
      <c r="H294" t="str">
        <f>IFERROR(__xludf.DUMMYFUNCTION("""COMPUTED_VALUE"""),"")</f>
        <v/>
      </c>
      <c r="I294" t="str">
        <f>IFERROR(__xludf.DUMMYFUNCTION("""COMPUTED_VALUE"""),"")</f>
        <v/>
      </c>
      <c r="J294" t="str">
        <f>IFERROR(__xludf.DUMMYFUNCTION("""COMPUTED_VALUE"""),"")</f>
        <v/>
      </c>
      <c r="K294" t="str">
        <f>IFERROR(__xludf.DUMMYFUNCTION("""COMPUTED_VALUE"""),"")</f>
        <v/>
      </c>
    </row>
    <row r="295">
      <c r="A295" t="str">
        <f>IFERROR(__xludf.DUMMYFUNCTION("""COMPUTED_VALUE"""),"")</f>
        <v/>
      </c>
      <c r="B295" t="str">
        <f>IFERROR(__xludf.DUMMYFUNCTION("""COMPUTED_VALUE"""),"")</f>
        <v/>
      </c>
      <c r="C295" t="str">
        <f>IFERROR(__xludf.DUMMYFUNCTION("""COMPUTED_VALUE"""),"")</f>
        <v/>
      </c>
      <c r="D295" t="str">
        <f>IFERROR(__xludf.DUMMYFUNCTION("""COMPUTED_VALUE"""),"")</f>
        <v/>
      </c>
      <c r="E295" t="str">
        <f>IFERROR(__xludf.DUMMYFUNCTION("""COMPUTED_VALUE"""),"")</f>
        <v/>
      </c>
      <c r="F295" t="str">
        <f>IFERROR(__xludf.DUMMYFUNCTION("""COMPUTED_VALUE"""),"")</f>
        <v/>
      </c>
      <c r="G295" t="str">
        <f>IFERROR(__xludf.DUMMYFUNCTION("""COMPUTED_VALUE"""),"")</f>
        <v/>
      </c>
      <c r="H295" t="str">
        <f>IFERROR(__xludf.DUMMYFUNCTION("""COMPUTED_VALUE"""),"")</f>
        <v/>
      </c>
      <c r="I295" t="str">
        <f>IFERROR(__xludf.DUMMYFUNCTION("""COMPUTED_VALUE"""),"")</f>
        <v/>
      </c>
      <c r="J295" t="str">
        <f>IFERROR(__xludf.DUMMYFUNCTION("""COMPUTED_VALUE"""),"")</f>
        <v/>
      </c>
      <c r="K295" t="str">
        <f>IFERROR(__xludf.DUMMYFUNCTION("""COMPUTED_VALUE"""),"")</f>
        <v/>
      </c>
    </row>
    <row r="296">
      <c r="A296" t="str">
        <f>IFERROR(__xludf.DUMMYFUNCTION("""COMPUTED_VALUE"""),"")</f>
        <v/>
      </c>
      <c r="B296" t="str">
        <f>IFERROR(__xludf.DUMMYFUNCTION("""COMPUTED_VALUE"""),"")</f>
        <v/>
      </c>
      <c r="C296" t="str">
        <f>IFERROR(__xludf.DUMMYFUNCTION("""COMPUTED_VALUE"""),"")</f>
        <v/>
      </c>
      <c r="D296" t="str">
        <f>IFERROR(__xludf.DUMMYFUNCTION("""COMPUTED_VALUE"""),"")</f>
        <v/>
      </c>
      <c r="E296" t="str">
        <f>IFERROR(__xludf.DUMMYFUNCTION("""COMPUTED_VALUE"""),"")</f>
        <v/>
      </c>
      <c r="F296" t="str">
        <f>IFERROR(__xludf.DUMMYFUNCTION("""COMPUTED_VALUE"""),"")</f>
        <v/>
      </c>
      <c r="G296" t="str">
        <f>IFERROR(__xludf.DUMMYFUNCTION("""COMPUTED_VALUE"""),"")</f>
        <v/>
      </c>
      <c r="H296" t="str">
        <f>IFERROR(__xludf.DUMMYFUNCTION("""COMPUTED_VALUE"""),"")</f>
        <v/>
      </c>
      <c r="I296" t="str">
        <f>IFERROR(__xludf.DUMMYFUNCTION("""COMPUTED_VALUE"""),"")</f>
        <v/>
      </c>
      <c r="J296" t="str">
        <f>IFERROR(__xludf.DUMMYFUNCTION("""COMPUTED_VALUE"""),"")</f>
        <v/>
      </c>
      <c r="K296" t="str">
        <f>IFERROR(__xludf.DUMMYFUNCTION("""COMPUTED_VALUE"""),"")</f>
        <v/>
      </c>
    </row>
    <row r="297">
      <c r="A297" t="str">
        <f>IFERROR(__xludf.DUMMYFUNCTION("""COMPUTED_VALUE"""),"")</f>
        <v/>
      </c>
      <c r="B297" t="str">
        <f>IFERROR(__xludf.DUMMYFUNCTION("""COMPUTED_VALUE"""),"")</f>
        <v/>
      </c>
      <c r="C297" t="str">
        <f>IFERROR(__xludf.DUMMYFUNCTION("""COMPUTED_VALUE"""),"")</f>
        <v/>
      </c>
      <c r="D297" t="str">
        <f>IFERROR(__xludf.DUMMYFUNCTION("""COMPUTED_VALUE"""),"")</f>
        <v/>
      </c>
      <c r="E297" t="str">
        <f>IFERROR(__xludf.DUMMYFUNCTION("""COMPUTED_VALUE"""),"")</f>
        <v/>
      </c>
      <c r="F297" t="str">
        <f>IFERROR(__xludf.DUMMYFUNCTION("""COMPUTED_VALUE"""),"")</f>
        <v/>
      </c>
      <c r="G297" t="str">
        <f>IFERROR(__xludf.DUMMYFUNCTION("""COMPUTED_VALUE"""),"")</f>
        <v/>
      </c>
      <c r="H297" t="str">
        <f>IFERROR(__xludf.DUMMYFUNCTION("""COMPUTED_VALUE"""),"")</f>
        <v/>
      </c>
      <c r="I297" t="str">
        <f>IFERROR(__xludf.DUMMYFUNCTION("""COMPUTED_VALUE"""),"")</f>
        <v/>
      </c>
      <c r="J297" t="str">
        <f>IFERROR(__xludf.DUMMYFUNCTION("""COMPUTED_VALUE"""),"")</f>
        <v/>
      </c>
      <c r="K297" t="str">
        <f>IFERROR(__xludf.DUMMYFUNCTION("""COMPUTED_VALUE"""),"")</f>
        <v/>
      </c>
    </row>
    <row r="298">
      <c r="A298" t="str">
        <f>IFERROR(__xludf.DUMMYFUNCTION("""COMPUTED_VALUE"""),"")</f>
        <v/>
      </c>
      <c r="B298" t="str">
        <f>IFERROR(__xludf.DUMMYFUNCTION("""COMPUTED_VALUE"""),"")</f>
        <v/>
      </c>
      <c r="C298" t="str">
        <f>IFERROR(__xludf.DUMMYFUNCTION("""COMPUTED_VALUE"""),"")</f>
        <v/>
      </c>
      <c r="D298" t="str">
        <f>IFERROR(__xludf.DUMMYFUNCTION("""COMPUTED_VALUE"""),"")</f>
        <v/>
      </c>
      <c r="E298" t="str">
        <f>IFERROR(__xludf.DUMMYFUNCTION("""COMPUTED_VALUE"""),"")</f>
        <v/>
      </c>
      <c r="F298" t="str">
        <f>IFERROR(__xludf.DUMMYFUNCTION("""COMPUTED_VALUE"""),"")</f>
        <v/>
      </c>
      <c r="G298" t="str">
        <f>IFERROR(__xludf.DUMMYFUNCTION("""COMPUTED_VALUE"""),"")</f>
        <v/>
      </c>
      <c r="H298" t="str">
        <f>IFERROR(__xludf.DUMMYFUNCTION("""COMPUTED_VALUE"""),"")</f>
        <v/>
      </c>
      <c r="I298" t="str">
        <f>IFERROR(__xludf.DUMMYFUNCTION("""COMPUTED_VALUE"""),"")</f>
        <v/>
      </c>
      <c r="J298" t="str">
        <f>IFERROR(__xludf.DUMMYFUNCTION("""COMPUTED_VALUE"""),"")</f>
        <v/>
      </c>
      <c r="K298" t="str">
        <f>IFERROR(__xludf.DUMMYFUNCTION("""COMPUTED_VALUE"""),"")</f>
        <v/>
      </c>
    </row>
    <row r="299">
      <c r="A299" t="str">
        <f>IFERROR(__xludf.DUMMYFUNCTION("""COMPUTED_VALUE"""),"")</f>
        <v/>
      </c>
      <c r="B299" t="str">
        <f>IFERROR(__xludf.DUMMYFUNCTION("""COMPUTED_VALUE"""),"")</f>
        <v/>
      </c>
      <c r="C299" t="str">
        <f>IFERROR(__xludf.DUMMYFUNCTION("""COMPUTED_VALUE"""),"")</f>
        <v/>
      </c>
      <c r="D299" t="str">
        <f>IFERROR(__xludf.DUMMYFUNCTION("""COMPUTED_VALUE"""),"")</f>
        <v/>
      </c>
      <c r="E299" t="str">
        <f>IFERROR(__xludf.DUMMYFUNCTION("""COMPUTED_VALUE"""),"")</f>
        <v/>
      </c>
      <c r="F299" t="str">
        <f>IFERROR(__xludf.DUMMYFUNCTION("""COMPUTED_VALUE"""),"")</f>
        <v/>
      </c>
      <c r="G299" t="str">
        <f>IFERROR(__xludf.DUMMYFUNCTION("""COMPUTED_VALUE"""),"")</f>
        <v/>
      </c>
      <c r="H299" t="str">
        <f>IFERROR(__xludf.DUMMYFUNCTION("""COMPUTED_VALUE"""),"")</f>
        <v/>
      </c>
      <c r="I299" t="str">
        <f>IFERROR(__xludf.DUMMYFUNCTION("""COMPUTED_VALUE"""),"")</f>
        <v/>
      </c>
      <c r="J299" t="str">
        <f>IFERROR(__xludf.DUMMYFUNCTION("""COMPUTED_VALUE"""),"")</f>
        <v/>
      </c>
      <c r="K299" t="str">
        <f>IFERROR(__xludf.DUMMYFUNCTION("""COMPUTED_VALUE"""),"")</f>
        <v/>
      </c>
    </row>
    <row r="300">
      <c r="A300" t="str">
        <f>IFERROR(__xludf.DUMMYFUNCTION("""COMPUTED_VALUE"""),"")</f>
        <v/>
      </c>
      <c r="B300" t="str">
        <f>IFERROR(__xludf.DUMMYFUNCTION("""COMPUTED_VALUE"""),"")</f>
        <v/>
      </c>
      <c r="C300" t="str">
        <f>IFERROR(__xludf.DUMMYFUNCTION("""COMPUTED_VALUE"""),"")</f>
        <v/>
      </c>
      <c r="D300" t="str">
        <f>IFERROR(__xludf.DUMMYFUNCTION("""COMPUTED_VALUE"""),"")</f>
        <v/>
      </c>
      <c r="E300" t="str">
        <f>IFERROR(__xludf.DUMMYFUNCTION("""COMPUTED_VALUE"""),"")</f>
        <v/>
      </c>
      <c r="F300" t="str">
        <f>IFERROR(__xludf.DUMMYFUNCTION("""COMPUTED_VALUE"""),"")</f>
        <v/>
      </c>
      <c r="G300" t="str">
        <f>IFERROR(__xludf.DUMMYFUNCTION("""COMPUTED_VALUE"""),"")</f>
        <v/>
      </c>
      <c r="H300" t="str">
        <f>IFERROR(__xludf.DUMMYFUNCTION("""COMPUTED_VALUE"""),"")</f>
        <v/>
      </c>
      <c r="I300" t="str">
        <f>IFERROR(__xludf.DUMMYFUNCTION("""COMPUTED_VALUE"""),"")</f>
        <v/>
      </c>
      <c r="J300" t="str">
        <f>IFERROR(__xludf.DUMMYFUNCTION("""COMPUTED_VALUE"""),"")</f>
        <v/>
      </c>
      <c r="K300" t="str">
        <f>IFERROR(__xludf.DUMMYFUNCTION("""COMPUTED_VALUE"""),"")</f>
        <v/>
      </c>
    </row>
    <row r="301">
      <c r="A301" t="str">
        <f>IFERROR(__xludf.DUMMYFUNCTION("""COMPUTED_VALUE"""),"")</f>
        <v/>
      </c>
      <c r="B301" t="str">
        <f>IFERROR(__xludf.DUMMYFUNCTION("""COMPUTED_VALUE"""),"")</f>
        <v/>
      </c>
      <c r="C301" t="str">
        <f>IFERROR(__xludf.DUMMYFUNCTION("""COMPUTED_VALUE"""),"")</f>
        <v/>
      </c>
      <c r="D301" t="str">
        <f>IFERROR(__xludf.DUMMYFUNCTION("""COMPUTED_VALUE"""),"")</f>
        <v/>
      </c>
      <c r="E301" t="str">
        <f>IFERROR(__xludf.DUMMYFUNCTION("""COMPUTED_VALUE"""),"")</f>
        <v/>
      </c>
      <c r="F301" t="str">
        <f>IFERROR(__xludf.DUMMYFUNCTION("""COMPUTED_VALUE"""),"")</f>
        <v/>
      </c>
      <c r="G301" t="str">
        <f>IFERROR(__xludf.DUMMYFUNCTION("""COMPUTED_VALUE"""),"")</f>
        <v/>
      </c>
      <c r="H301" t="str">
        <f>IFERROR(__xludf.DUMMYFUNCTION("""COMPUTED_VALUE"""),"")</f>
        <v/>
      </c>
      <c r="I301" t="str">
        <f>IFERROR(__xludf.DUMMYFUNCTION("""COMPUTED_VALUE"""),"")</f>
        <v/>
      </c>
      <c r="J301" t="str">
        <f>IFERROR(__xludf.DUMMYFUNCTION("""COMPUTED_VALUE"""),"")</f>
        <v/>
      </c>
      <c r="K301" t="str">
        <f>IFERROR(__xludf.DUMMYFUNCTION("""COMPUTED_VALUE"""),"")</f>
        <v/>
      </c>
    </row>
    <row r="302">
      <c r="A302" t="str">
        <f>IFERROR(__xludf.DUMMYFUNCTION("""COMPUTED_VALUE"""),"")</f>
        <v/>
      </c>
      <c r="B302" t="str">
        <f>IFERROR(__xludf.DUMMYFUNCTION("""COMPUTED_VALUE"""),"")</f>
        <v/>
      </c>
      <c r="C302" t="str">
        <f>IFERROR(__xludf.DUMMYFUNCTION("""COMPUTED_VALUE"""),"")</f>
        <v/>
      </c>
      <c r="D302" t="str">
        <f>IFERROR(__xludf.DUMMYFUNCTION("""COMPUTED_VALUE"""),"")</f>
        <v/>
      </c>
      <c r="E302" t="str">
        <f>IFERROR(__xludf.DUMMYFUNCTION("""COMPUTED_VALUE"""),"")</f>
        <v/>
      </c>
      <c r="F302" t="str">
        <f>IFERROR(__xludf.DUMMYFUNCTION("""COMPUTED_VALUE"""),"")</f>
        <v/>
      </c>
      <c r="G302" t="str">
        <f>IFERROR(__xludf.DUMMYFUNCTION("""COMPUTED_VALUE"""),"")</f>
        <v/>
      </c>
      <c r="H302" t="str">
        <f>IFERROR(__xludf.DUMMYFUNCTION("""COMPUTED_VALUE"""),"")</f>
        <v/>
      </c>
      <c r="I302" t="str">
        <f>IFERROR(__xludf.DUMMYFUNCTION("""COMPUTED_VALUE"""),"")</f>
        <v/>
      </c>
      <c r="J302" t="str">
        <f>IFERROR(__xludf.DUMMYFUNCTION("""COMPUTED_VALUE"""),"")</f>
        <v/>
      </c>
      <c r="K302" t="str">
        <f>IFERROR(__xludf.DUMMYFUNCTION("""COMPUTED_VALUE"""),"")</f>
        <v/>
      </c>
    </row>
    <row r="303">
      <c r="A303" t="str">
        <f>IFERROR(__xludf.DUMMYFUNCTION("""COMPUTED_VALUE"""),"")</f>
        <v/>
      </c>
      <c r="B303" t="str">
        <f>IFERROR(__xludf.DUMMYFUNCTION("""COMPUTED_VALUE"""),"")</f>
        <v/>
      </c>
      <c r="C303" t="str">
        <f>IFERROR(__xludf.DUMMYFUNCTION("""COMPUTED_VALUE"""),"")</f>
        <v/>
      </c>
      <c r="D303" t="str">
        <f>IFERROR(__xludf.DUMMYFUNCTION("""COMPUTED_VALUE"""),"")</f>
        <v/>
      </c>
      <c r="E303" t="str">
        <f>IFERROR(__xludf.DUMMYFUNCTION("""COMPUTED_VALUE"""),"")</f>
        <v/>
      </c>
      <c r="F303" t="str">
        <f>IFERROR(__xludf.DUMMYFUNCTION("""COMPUTED_VALUE"""),"")</f>
        <v/>
      </c>
      <c r="G303" t="str">
        <f>IFERROR(__xludf.DUMMYFUNCTION("""COMPUTED_VALUE"""),"")</f>
        <v/>
      </c>
      <c r="H303" t="str">
        <f>IFERROR(__xludf.DUMMYFUNCTION("""COMPUTED_VALUE"""),"")</f>
        <v/>
      </c>
      <c r="I303" t="str">
        <f>IFERROR(__xludf.DUMMYFUNCTION("""COMPUTED_VALUE"""),"")</f>
        <v/>
      </c>
      <c r="J303" t="str">
        <f>IFERROR(__xludf.DUMMYFUNCTION("""COMPUTED_VALUE"""),"")</f>
        <v/>
      </c>
      <c r="K303" t="str">
        <f>IFERROR(__xludf.DUMMYFUNCTION("""COMPUTED_VALUE"""),"")</f>
        <v/>
      </c>
    </row>
    <row r="304">
      <c r="A304" t="str">
        <f>IFERROR(__xludf.DUMMYFUNCTION("""COMPUTED_VALUE"""),"")</f>
        <v/>
      </c>
      <c r="B304" t="str">
        <f>IFERROR(__xludf.DUMMYFUNCTION("""COMPUTED_VALUE"""),"")</f>
        <v/>
      </c>
      <c r="C304" t="str">
        <f>IFERROR(__xludf.DUMMYFUNCTION("""COMPUTED_VALUE"""),"")</f>
        <v/>
      </c>
      <c r="D304" t="str">
        <f>IFERROR(__xludf.DUMMYFUNCTION("""COMPUTED_VALUE"""),"")</f>
        <v/>
      </c>
      <c r="E304" t="str">
        <f>IFERROR(__xludf.DUMMYFUNCTION("""COMPUTED_VALUE"""),"")</f>
        <v/>
      </c>
      <c r="F304" t="str">
        <f>IFERROR(__xludf.DUMMYFUNCTION("""COMPUTED_VALUE"""),"")</f>
        <v/>
      </c>
      <c r="G304" t="str">
        <f>IFERROR(__xludf.DUMMYFUNCTION("""COMPUTED_VALUE"""),"")</f>
        <v/>
      </c>
      <c r="H304" t="str">
        <f>IFERROR(__xludf.DUMMYFUNCTION("""COMPUTED_VALUE"""),"")</f>
        <v/>
      </c>
      <c r="I304" t="str">
        <f>IFERROR(__xludf.DUMMYFUNCTION("""COMPUTED_VALUE"""),"")</f>
        <v/>
      </c>
      <c r="J304" t="str">
        <f>IFERROR(__xludf.DUMMYFUNCTION("""COMPUTED_VALUE"""),"")</f>
        <v/>
      </c>
      <c r="K304" t="str">
        <f>IFERROR(__xludf.DUMMYFUNCTION("""COMPUTED_VALUE"""),"")</f>
        <v/>
      </c>
    </row>
    <row r="305">
      <c r="A305" t="str">
        <f>IFERROR(__xludf.DUMMYFUNCTION("""COMPUTED_VALUE"""),"")</f>
        <v/>
      </c>
      <c r="B305" t="str">
        <f>IFERROR(__xludf.DUMMYFUNCTION("""COMPUTED_VALUE"""),"")</f>
        <v/>
      </c>
      <c r="C305" t="str">
        <f>IFERROR(__xludf.DUMMYFUNCTION("""COMPUTED_VALUE"""),"")</f>
        <v/>
      </c>
      <c r="D305" t="str">
        <f>IFERROR(__xludf.DUMMYFUNCTION("""COMPUTED_VALUE"""),"")</f>
        <v/>
      </c>
      <c r="E305" t="str">
        <f>IFERROR(__xludf.DUMMYFUNCTION("""COMPUTED_VALUE"""),"")</f>
        <v/>
      </c>
      <c r="F305" t="str">
        <f>IFERROR(__xludf.DUMMYFUNCTION("""COMPUTED_VALUE"""),"")</f>
        <v/>
      </c>
      <c r="G305" t="str">
        <f>IFERROR(__xludf.DUMMYFUNCTION("""COMPUTED_VALUE"""),"")</f>
        <v/>
      </c>
      <c r="H305" t="str">
        <f>IFERROR(__xludf.DUMMYFUNCTION("""COMPUTED_VALUE"""),"")</f>
        <v/>
      </c>
      <c r="I305" t="str">
        <f>IFERROR(__xludf.DUMMYFUNCTION("""COMPUTED_VALUE"""),"")</f>
        <v/>
      </c>
      <c r="J305" t="str">
        <f>IFERROR(__xludf.DUMMYFUNCTION("""COMPUTED_VALUE"""),"")</f>
        <v/>
      </c>
      <c r="K305" t="str">
        <f>IFERROR(__xludf.DUMMYFUNCTION("""COMPUTED_VALUE"""),"")</f>
        <v/>
      </c>
    </row>
    <row r="306">
      <c r="A306" t="str">
        <f>IFERROR(__xludf.DUMMYFUNCTION("""COMPUTED_VALUE"""),"")</f>
        <v/>
      </c>
      <c r="B306" t="str">
        <f>IFERROR(__xludf.DUMMYFUNCTION("""COMPUTED_VALUE"""),"")</f>
        <v/>
      </c>
      <c r="C306" t="str">
        <f>IFERROR(__xludf.DUMMYFUNCTION("""COMPUTED_VALUE"""),"")</f>
        <v/>
      </c>
      <c r="D306" t="str">
        <f>IFERROR(__xludf.DUMMYFUNCTION("""COMPUTED_VALUE"""),"")</f>
        <v/>
      </c>
      <c r="E306" t="str">
        <f>IFERROR(__xludf.DUMMYFUNCTION("""COMPUTED_VALUE"""),"")</f>
        <v/>
      </c>
      <c r="F306" t="str">
        <f>IFERROR(__xludf.DUMMYFUNCTION("""COMPUTED_VALUE"""),"")</f>
        <v/>
      </c>
      <c r="G306" t="str">
        <f>IFERROR(__xludf.DUMMYFUNCTION("""COMPUTED_VALUE"""),"")</f>
        <v/>
      </c>
      <c r="H306" t="str">
        <f>IFERROR(__xludf.DUMMYFUNCTION("""COMPUTED_VALUE"""),"")</f>
        <v/>
      </c>
      <c r="I306" t="str">
        <f>IFERROR(__xludf.DUMMYFUNCTION("""COMPUTED_VALUE"""),"")</f>
        <v/>
      </c>
      <c r="J306" t="str">
        <f>IFERROR(__xludf.DUMMYFUNCTION("""COMPUTED_VALUE"""),"")</f>
        <v/>
      </c>
      <c r="K306" t="str">
        <f>IFERROR(__xludf.DUMMYFUNCTION("""COMPUTED_VALUE"""),"")</f>
        <v/>
      </c>
    </row>
    <row r="307">
      <c r="A307" t="str">
        <f>IFERROR(__xludf.DUMMYFUNCTION("""COMPUTED_VALUE"""),"")</f>
        <v/>
      </c>
      <c r="B307" t="str">
        <f>IFERROR(__xludf.DUMMYFUNCTION("""COMPUTED_VALUE"""),"")</f>
        <v/>
      </c>
      <c r="C307" t="str">
        <f>IFERROR(__xludf.DUMMYFUNCTION("""COMPUTED_VALUE"""),"")</f>
        <v/>
      </c>
      <c r="D307" t="str">
        <f>IFERROR(__xludf.DUMMYFUNCTION("""COMPUTED_VALUE"""),"")</f>
        <v/>
      </c>
      <c r="E307" t="str">
        <f>IFERROR(__xludf.DUMMYFUNCTION("""COMPUTED_VALUE"""),"")</f>
        <v/>
      </c>
      <c r="F307" t="str">
        <f>IFERROR(__xludf.DUMMYFUNCTION("""COMPUTED_VALUE"""),"")</f>
        <v/>
      </c>
      <c r="G307" t="str">
        <f>IFERROR(__xludf.DUMMYFUNCTION("""COMPUTED_VALUE"""),"")</f>
        <v/>
      </c>
      <c r="H307" t="str">
        <f>IFERROR(__xludf.DUMMYFUNCTION("""COMPUTED_VALUE"""),"")</f>
        <v/>
      </c>
      <c r="I307" t="str">
        <f>IFERROR(__xludf.DUMMYFUNCTION("""COMPUTED_VALUE"""),"")</f>
        <v/>
      </c>
      <c r="J307" t="str">
        <f>IFERROR(__xludf.DUMMYFUNCTION("""COMPUTED_VALUE"""),"")</f>
        <v/>
      </c>
      <c r="K307" t="str">
        <f>IFERROR(__xludf.DUMMYFUNCTION("""COMPUTED_VALUE"""),"")</f>
        <v/>
      </c>
    </row>
    <row r="308">
      <c r="A308" t="str">
        <f>IFERROR(__xludf.DUMMYFUNCTION("""COMPUTED_VALUE"""),"")</f>
        <v/>
      </c>
      <c r="B308" t="str">
        <f>IFERROR(__xludf.DUMMYFUNCTION("""COMPUTED_VALUE"""),"")</f>
        <v/>
      </c>
      <c r="C308" t="str">
        <f>IFERROR(__xludf.DUMMYFUNCTION("""COMPUTED_VALUE"""),"")</f>
        <v/>
      </c>
      <c r="D308" t="str">
        <f>IFERROR(__xludf.DUMMYFUNCTION("""COMPUTED_VALUE"""),"")</f>
        <v/>
      </c>
      <c r="E308" t="str">
        <f>IFERROR(__xludf.DUMMYFUNCTION("""COMPUTED_VALUE"""),"")</f>
        <v/>
      </c>
      <c r="F308" t="str">
        <f>IFERROR(__xludf.DUMMYFUNCTION("""COMPUTED_VALUE"""),"")</f>
        <v/>
      </c>
      <c r="G308" t="str">
        <f>IFERROR(__xludf.DUMMYFUNCTION("""COMPUTED_VALUE"""),"")</f>
        <v/>
      </c>
      <c r="H308" t="str">
        <f>IFERROR(__xludf.DUMMYFUNCTION("""COMPUTED_VALUE"""),"")</f>
        <v/>
      </c>
      <c r="I308" t="str">
        <f>IFERROR(__xludf.DUMMYFUNCTION("""COMPUTED_VALUE"""),"")</f>
        <v/>
      </c>
      <c r="J308" t="str">
        <f>IFERROR(__xludf.DUMMYFUNCTION("""COMPUTED_VALUE"""),"")</f>
        <v/>
      </c>
      <c r="K308" t="str">
        <f>IFERROR(__xludf.DUMMYFUNCTION("""COMPUTED_VALUE"""),"")</f>
        <v/>
      </c>
    </row>
    <row r="309">
      <c r="A309" t="str">
        <f>IFERROR(__xludf.DUMMYFUNCTION("""COMPUTED_VALUE"""),"")</f>
        <v/>
      </c>
      <c r="B309" t="str">
        <f>IFERROR(__xludf.DUMMYFUNCTION("""COMPUTED_VALUE"""),"")</f>
        <v/>
      </c>
      <c r="C309" t="str">
        <f>IFERROR(__xludf.DUMMYFUNCTION("""COMPUTED_VALUE"""),"")</f>
        <v/>
      </c>
      <c r="D309" t="str">
        <f>IFERROR(__xludf.DUMMYFUNCTION("""COMPUTED_VALUE"""),"")</f>
        <v/>
      </c>
      <c r="E309" t="str">
        <f>IFERROR(__xludf.DUMMYFUNCTION("""COMPUTED_VALUE"""),"")</f>
        <v/>
      </c>
      <c r="F309" t="str">
        <f>IFERROR(__xludf.DUMMYFUNCTION("""COMPUTED_VALUE"""),"")</f>
        <v/>
      </c>
      <c r="G309" t="str">
        <f>IFERROR(__xludf.DUMMYFUNCTION("""COMPUTED_VALUE"""),"")</f>
        <v/>
      </c>
      <c r="H309" t="str">
        <f>IFERROR(__xludf.DUMMYFUNCTION("""COMPUTED_VALUE"""),"")</f>
        <v/>
      </c>
      <c r="I309" t="str">
        <f>IFERROR(__xludf.DUMMYFUNCTION("""COMPUTED_VALUE"""),"")</f>
        <v/>
      </c>
      <c r="J309" t="str">
        <f>IFERROR(__xludf.DUMMYFUNCTION("""COMPUTED_VALUE"""),"")</f>
        <v/>
      </c>
      <c r="K309" t="str">
        <f>IFERROR(__xludf.DUMMYFUNCTION("""COMPUTED_VALUE"""),"")</f>
        <v/>
      </c>
    </row>
    <row r="310">
      <c r="A310" t="str">
        <f>IFERROR(__xludf.DUMMYFUNCTION("""COMPUTED_VALUE"""),"")</f>
        <v/>
      </c>
      <c r="B310" t="str">
        <f>IFERROR(__xludf.DUMMYFUNCTION("""COMPUTED_VALUE"""),"")</f>
        <v/>
      </c>
      <c r="C310" t="str">
        <f>IFERROR(__xludf.DUMMYFUNCTION("""COMPUTED_VALUE"""),"")</f>
        <v/>
      </c>
      <c r="D310" t="str">
        <f>IFERROR(__xludf.DUMMYFUNCTION("""COMPUTED_VALUE"""),"")</f>
        <v/>
      </c>
      <c r="E310" t="str">
        <f>IFERROR(__xludf.DUMMYFUNCTION("""COMPUTED_VALUE"""),"")</f>
        <v/>
      </c>
      <c r="F310" t="str">
        <f>IFERROR(__xludf.DUMMYFUNCTION("""COMPUTED_VALUE"""),"")</f>
        <v/>
      </c>
      <c r="G310" t="str">
        <f>IFERROR(__xludf.DUMMYFUNCTION("""COMPUTED_VALUE"""),"")</f>
        <v/>
      </c>
      <c r="H310" t="str">
        <f>IFERROR(__xludf.DUMMYFUNCTION("""COMPUTED_VALUE"""),"")</f>
        <v/>
      </c>
      <c r="I310" t="str">
        <f>IFERROR(__xludf.DUMMYFUNCTION("""COMPUTED_VALUE"""),"")</f>
        <v/>
      </c>
      <c r="J310" t="str">
        <f>IFERROR(__xludf.DUMMYFUNCTION("""COMPUTED_VALUE"""),"")</f>
        <v/>
      </c>
      <c r="K310" t="str">
        <f>IFERROR(__xludf.DUMMYFUNCTION("""COMPUTED_VALUE"""),"")</f>
        <v/>
      </c>
    </row>
    <row r="311">
      <c r="A311" t="str">
        <f>IFERROR(__xludf.DUMMYFUNCTION("""COMPUTED_VALUE"""),"")</f>
        <v/>
      </c>
      <c r="B311" t="str">
        <f>IFERROR(__xludf.DUMMYFUNCTION("""COMPUTED_VALUE"""),"")</f>
        <v/>
      </c>
      <c r="C311" t="str">
        <f>IFERROR(__xludf.DUMMYFUNCTION("""COMPUTED_VALUE"""),"")</f>
        <v/>
      </c>
      <c r="D311" t="str">
        <f>IFERROR(__xludf.DUMMYFUNCTION("""COMPUTED_VALUE"""),"")</f>
        <v/>
      </c>
      <c r="E311" t="str">
        <f>IFERROR(__xludf.DUMMYFUNCTION("""COMPUTED_VALUE"""),"")</f>
        <v/>
      </c>
      <c r="F311" t="str">
        <f>IFERROR(__xludf.DUMMYFUNCTION("""COMPUTED_VALUE"""),"")</f>
        <v/>
      </c>
      <c r="G311" t="str">
        <f>IFERROR(__xludf.DUMMYFUNCTION("""COMPUTED_VALUE"""),"")</f>
        <v/>
      </c>
      <c r="H311" t="str">
        <f>IFERROR(__xludf.DUMMYFUNCTION("""COMPUTED_VALUE"""),"")</f>
        <v/>
      </c>
      <c r="I311" t="str">
        <f>IFERROR(__xludf.DUMMYFUNCTION("""COMPUTED_VALUE"""),"")</f>
        <v/>
      </c>
      <c r="J311" t="str">
        <f>IFERROR(__xludf.DUMMYFUNCTION("""COMPUTED_VALUE"""),"")</f>
        <v/>
      </c>
      <c r="K311" t="str">
        <f>IFERROR(__xludf.DUMMYFUNCTION("""COMPUTED_VALUE"""),"")</f>
        <v/>
      </c>
    </row>
    <row r="312">
      <c r="A312" t="str">
        <f>IFERROR(__xludf.DUMMYFUNCTION("""COMPUTED_VALUE"""),"")</f>
        <v/>
      </c>
      <c r="B312" t="str">
        <f>IFERROR(__xludf.DUMMYFUNCTION("""COMPUTED_VALUE"""),"")</f>
        <v/>
      </c>
      <c r="C312" t="str">
        <f>IFERROR(__xludf.DUMMYFUNCTION("""COMPUTED_VALUE"""),"")</f>
        <v/>
      </c>
      <c r="D312" t="str">
        <f>IFERROR(__xludf.DUMMYFUNCTION("""COMPUTED_VALUE"""),"")</f>
        <v/>
      </c>
      <c r="E312" t="str">
        <f>IFERROR(__xludf.DUMMYFUNCTION("""COMPUTED_VALUE"""),"")</f>
        <v/>
      </c>
      <c r="F312" t="str">
        <f>IFERROR(__xludf.DUMMYFUNCTION("""COMPUTED_VALUE"""),"")</f>
        <v/>
      </c>
      <c r="G312" t="str">
        <f>IFERROR(__xludf.DUMMYFUNCTION("""COMPUTED_VALUE"""),"")</f>
        <v/>
      </c>
      <c r="H312" t="str">
        <f>IFERROR(__xludf.DUMMYFUNCTION("""COMPUTED_VALUE"""),"")</f>
        <v/>
      </c>
      <c r="I312" t="str">
        <f>IFERROR(__xludf.DUMMYFUNCTION("""COMPUTED_VALUE"""),"")</f>
        <v/>
      </c>
      <c r="J312" t="str">
        <f>IFERROR(__xludf.DUMMYFUNCTION("""COMPUTED_VALUE"""),"")</f>
        <v/>
      </c>
      <c r="K312" t="str">
        <f>IFERROR(__xludf.DUMMYFUNCTION("""COMPUTED_VALUE"""),"")</f>
        <v/>
      </c>
    </row>
    <row r="313">
      <c r="A313" t="str">
        <f>IFERROR(__xludf.DUMMYFUNCTION("""COMPUTED_VALUE"""),"")</f>
        <v/>
      </c>
      <c r="B313" t="str">
        <f>IFERROR(__xludf.DUMMYFUNCTION("""COMPUTED_VALUE"""),"")</f>
        <v/>
      </c>
      <c r="C313" t="str">
        <f>IFERROR(__xludf.DUMMYFUNCTION("""COMPUTED_VALUE"""),"")</f>
        <v/>
      </c>
      <c r="D313" t="str">
        <f>IFERROR(__xludf.DUMMYFUNCTION("""COMPUTED_VALUE"""),"")</f>
        <v/>
      </c>
      <c r="E313" t="str">
        <f>IFERROR(__xludf.DUMMYFUNCTION("""COMPUTED_VALUE"""),"")</f>
        <v/>
      </c>
      <c r="F313" t="str">
        <f>IFERROR(__xludf.DUMMYFUNCTION("""COMPUTED_VALUE"""),"")</f>
        <v/>
      </c>
      <c r="G313" t="str">
        <f>IFERROR(__xludf.DUMMYFUNCTION("""COMPUTED_VALUE"""),"")</f>
        <v/>
      </c>
      <c r="H313" t="str">
        <f>IFERROR(__xludf.DUMMYFUNCTION("""COMPUTED_VALUE"""),"")</f>
        <v/>
      </c>
      <c r="I313" t="str">
        <f>IFERROR(__xludf.DUMMYFUNCTION("""COMPUTED_VALUE"""),"")</f>
        <v/>
      </c>
      <c r="J313" t="str">
        <f>IFERROR(__xludf.DUMMYFUNCTION("""COMPUTED_VALUE"""),"")</f>
        <v/>
      </c>
      <c r="K313" t="str">
        <f>IFERROR(__xludf.DUMMYFUNCTION("""COMPUTED_VALUE"""),"")</f>
        <v/>
      </c>
    </row>
    <row r="314">
      <c r="A314" t="str">
        <f>IFERROR(__xludf.DUMMYFUNCTION("""COMPUTED_VALUE"""),"")</f>
        <v/>
      </c>
      <c r="B314" t="str">
        <f>IFERROR(__xludf.DUMMYFUNCTION("""COMPUTED_VALUE"""),"")</f>
        <v/>
      </c>
      <c r="C314" t="str">
        <f>IFERROR(__xludf.DUMMYFUNCTION("""COMPUTED_VALUE"""),"")</f>
        <v/>
      </c>
      <c r="D314" t="str">
        <f>IFERROR(__xludf.DUMMYFUNCTION("""COMPUTED_VALUE"""),"")</f>
        <v/>
      </c>
      <c r="E314" t="str">
        <f>IFERROR(__xludf.DUMMYFUNCTION("""COMPUTED_VALUE"""),"")</f>
        <v/>
      </c>
      <c r="F314" t="str">
        <f>IFERROR(__xludf.DUMMYFUNCTION("""COMPUTED_VALUE"""),"")</f>
        <v/>
      </c>
      <c r="G314" t="str">
        <f>IFERROR(__xludf.DUMMYFUNCTION("""COMPUTED_VALUE"""),"")</f>
        <v/>
      </c>
      <c r="H314" t="str">
        <f>IFERROR(__xludf.DUMMYFUNCTION("""COMPUTED_VALUE"""),"")</f>
        <v/>
      </c>
      <c r="I314" t="str">
        <f>IFERROR(__xludf.DUMMYFUNCTION("""COMPUTED_VALUE"""),"")</f>
        <v/>
      </c>
      <c r="J314" t="str">
        <f>IFERROR(__xludf.DUMMYFUNCTION("""COMPUTED_VALUE"""),"")</f>
        <v/>
      </c>
      <c r="K314" t="str">
        <f>IFERROR(__xludf.DUMMYFUNCTION("""COMPUTED_VALUE"""),"")</f>
        <v/>
      </c>
    </row>
    <row r="315">
      <c r="A315" t="str">
        <f>IFERROR(__xludf.DUMMYFUNCTION("""COMPUTED_VALUE"""),"")</f>
        <v/>
      </c>
      <c r="B315" t="str">
        <f>IFERROR(__xludf.DUMMYFUNCTION("""COMPUTED_VALUE"""),"")</f>
        <v/>
      </c>
      <c r="C315" t="str">
        <f>IFERROR(__xludf.DUMMYFUNCTION("""COMPUTED_VALUE"""),"")</f>
        <v/>
      </c>
      <c r="D315" t="str">
        <f>IFERROR(__xludf.DUMMYFUNCTION("""COMPUTED_VALUE"""),"")</f>
        <v/>
      </c>
      <c r="E315" t="str">
        <f>IFERROR(__xludf.DUMMYFUNCTION("""COMPUTED_VALUE"""),"")</f>
        <v/>
      </c>
      <c r="F315" t="str">
        <f>IFERROR(__xludf.DUMMYFUNCTION("""COMPUTED_VALUE"""),"")</f>
        <v/>
      </c>
      <c r="G315" t="str">
        <f>IFERROR(__xludf.DUMMYFUNCTION("""COMPUTED_VALUE"""),"")</f>
        <v/>
      </c>
      <c r="H315" t="str">
        <f>IFERROR(__xludf.DUMMYFUNCTION("""COMPUTED_VALUE"""),"")</f>
        <v/>
      </c>
      <c r="I315" t="str">
        <f>IFERROR(__xludf.DUMMYFUNCTION("""COMPUTED_VALUE"""),"")</f>
        <v/>
      </c>
      <c r="J315" t="str">
        <f>IFERROR(__xludf.DUMMYFUNCTION("""COMPUTED_VALUE"""),"")</f>
        <v/>
      </c>
      <c r="K315" t="str">
        <f>IFERROR(__xludf.DUMMYFUNCTION("""COMPUTED_VALUE"""),"")</f>
        <v/>
      </c>
    </row>
    <row r="316">
      <c r="A316" t="str">
        <f>IFERROR(__xludf.DUMMYFUNCTION("""COMPUTED_VALUE"""),"")</f>
        <v/>
      </c>
      <c r="B316" t="str">
        <f>IFERROR(__xludf.DUMMYFUNCTION("""COMPUTED_VALUE"""),"")</f>
        <v/>
      </c>
      <c r="C316" t="str">
        <f>IFERROR(__xludf.DUMMYFUNCTION("""COMPUTED_VALUE"""),"")</f>
        <v/>
      </c>
      <c r="D316" t="str">
        <f>IFERROR(__xludf.DUMMYFUNCTION("""COMPUTED_VALUE"""),"")</f>
        <v/>
      </c>
      <c r="E316" t="str">
        <f>IFERROR(__xludf.DUMMYFUNCTION("""COMPUTED_VALUE"""),"")</f>
        <v/>
      </c>
      <c r="F316" t="str">
        <f>IFERROR(__xludf.DUMMYFUNCTION("""COMPUTED_VALUE"""),"")</f>
        <v/>
      </c>
      <c r="G316" t="str">
        <f>IFERROR(__xludf.DUMMYFUNCTION("""COMPUTED_VALUE"""),"")</f>
        <v/>
      </c>
      <c r="H316" t="str">
        <f>IFERROR(__xludf.DUMMYFUNCTION("""COMPUTED_VALUE"""),"")</f>
        <v/>
      </c>
      <c r="I316" t="str">
        <f>IFERROR(__xludf.DUMMYFUNCTION("""COMPUTED_VALUE"""),"")</f>
        <v/>
      </c>
      <c r="J316" t="str">
        <f>IFERROR(__xludf.DUMMYFUNCTION("""COMPUTED_VALUE"""),"")</f>
        <v/>
      </c>
      <c r="K316" t="str">
        <f>IFERROR(__xludf.DUMMYFUNCTION("""COMPUTED_VALUE"""),"")</f>
        <v/>
      </c>
    </row>
    <row r="317">
      <c r="A317" t="str">
        <f>IFERROR(__xludf.DUMMYFUNCTION("""COMPUTED_VALUE"""),"")</f>
        <v/>
      </c>
      <c r="B317" t="str">
        <f>IFERROR(__xludf.DUMMYFUNCTION("""COMPUTED_VALUE"""),"")</f>
        <v/>
      </c>
      <c r="C317" t="str">
        <f>IFERROR(__xludf.DUMMYFUNCTION("""COMPUTED_VALUE"""),"")</f>
        <v/>
      </c>
      <c r="D317" t="str">
        <f>IFERROR(__xludf.DUMMYFUNCTION("""COMPUTED_VALUE"""),"")</f>
        <v/>
      </c>
      <c r="E317" t="str">
        <f>IFERROR(__xludf.DUMMYFUNCTION("""COMPUTED_VALUE"""),"")</f>
        <v/>
      </c>
      <c r="F317" t="str">
        <f>IFERROR(__xludf.DUMMYFUNCTION("""COMPUTED_VALUE"""),"")</f>
        <v/>
      </c>
      <c r="G317" t="str">
        <f>IFERROR(__xludf.DUMMYFUNCTION("""COMPUTED_VALUE"""),"")</f>
        <v/>
      </c>
      <c r="H317" t="str">
        <f>IFERROR(__xludf.DUMMYFUNCTION("""COMPUTED_VALUE"""),"")</f>
        <v/>
      </c>
      <c r="I317" t="str">
        <f>IFERROR(__xludf.DUMMYFUNCTION("""COMPUTED_VALUE"""),"")</f>
        <v/>
      </c>
      <c r="J317" t="str">
        <f>IFERROR(__xludf.DUMMYFUNCTION("""COMPUTED_VALUE"""),"")</f>
        <v/>
      </c>
      <c r="K317" t="str">
        <f>IFERROR(__xludf.DUMMYFUNCTION("""COMPUTED_VALUE"""),"")</f>
        <v/>
      </c>
    </row>
    <row r="318">
      <c r="A318" t="str">
        <f>IFERROR(__xludf.DUMMYFUNCTION("""COMPUTED_VALUE"""),"")</f>
        <v/>
      </c>
      <c r="B318" t="str">
        <f>IFERROR(__xludf.DUMMYFUNCTION("""COMPUTED_VALUE"""),"")</f>
        <v/>
      </c>
      <c r="C318" t="str">
        <f>IFERROR(__xludf.DUMMYFUNCTION("""COMPUTED_VALUE"""),"")</f>
        <v/>
      </c>
      <c r="D318" t="str">
        <f>IFERROR(__xludf.DUMMYFUNCTION("""COMPUTED_VALUE"""),"")</f>
        <v/>
      </c>
      <c r="E318" t="str">
        <f>IFERROR(__xludf.DUMMYFUNCTION("""COMPUTED_VALUE"""),"")</f>
        <v/>
      </c>
      <c r="F318" t="str">
        <f>IFERROR(__xludf.DUMMYFUNCTION("""COMPUTED_VALUE"""),"")</f>
        <v/>
      </c>
      <c r="G318" t="str">
        <f>IFERROR(__xludf.DUMMYFUNCTION("""COMPUTED_VALUE"""),"")</f>
        <v/>
      </c>
      <c r="H318" t="str">
        <f>IFERROR(__xludf.DUMMYFUNCTION("""COMPUTED_VALUE"""),"")</f>
        <v/>
      </c>
      <c r="I318" t="str">
        <f>IFERROR(__xludf.DUMMYFUNCTION("""COMPUTED_VALUE"""),"")</f>
        <v/>
      </c>
      <c r="J318" t="str">
        <f>IFERROR(__xludf.DUMMYFUNCTION("""COMPUTED_VALUE"""),"")</f>
        <v/>
      </c>
      <c r="K318" t="str">
        <f>IFERROR(__xludf.DUMMYFUNCTION("""COMPUTED_VALUE"""),"")</f>
        <v/>
      </c>
    </row>
    <row r="319">
      <c r="A319" t="str">
        <f>IFERROR(__xludf.DUMMYFUNCTION("""COMPUTED_VALUE"""),"")</f>
        <v/>
      </c>
      <c r="B319" t="str">
        <f>IFERROR(__xludf.DUMMYFUNCTION("""COMPUTED_VALUE"""),"")</f>
        <v/>
      </c>
      <c r="C319" t="str">
        <f>IFERROR(__xludf.DUMMYFUNCTION("""COMPUTED_VALUE"""),"")</f>
        <v/>
      </c>
      <c r="D319" t="str">
        <f>IFERROR(__xludf.DUMMYFUNCTION("""COMPUTED_VALUE"""),"")</f>
        <v/>
      </c>
      <c r="E319" t="str">
        <f>IFERROR(__xludf.DUMMYFUNCTION("""COMPUTED_VALUE"""),"")</f>
        <v/>
      </c>
      <c r="F319" t="str">
        <f>IFERROR(__xludf.DUMMYFUNCTION("""COMPUTED_VALUE"""),"")</f>
        <v/>
      </c>
      <c r="G319" t="str">
        <f>IFERROR(__xludf.DUMMYFUNCTION("""COMPUTED_VALUE"""),"")</f>
        <v/>
      </c>
      <c r="H319" t="str">
        <f>IFERROR(__xludf.DUMMYFUNCTION("""COMPUTED_VALUE"""),"")</f>
        <v/>
      </c>
      <c r="I319" t="str">
        <f>IFERROR(__xludf.DUMMYFUNCTION("""COMPUTED_VALUE"""),"")</f>
        <v/>
      </c>
      <c r="J319" t="str">
        <f>IFERROR(__xludf.DUMMYFUNCTION("""COMPUTED_VALUE"""),"")</f>
        <v/>
      </c>
      <c r="K319" t="str">
        <f>IFERROR(__xludf.DUMMYFUNCTION("""COMPUTED_VALUE"""),"")</f>
        <v/>
      </c>
    </row>
    <row r="320">
      <c r="A320" t="str">
        <f>IFERROR(__xludf.DUMMYFUNCTION("""COMPUTED_VALUE"""),"")</f>
        <v/>
      </c>
      <c r="B320" t="str">
        <f>IFERROR(__xludf.DUMMYFUNCTION("""COMPUTED_VALUE"""),"")</f>
        <v/>
      </c>
      <c r="C320" t="str">
        <f>IFERROR(__xludf.DUMMYFUNCTION("""COMPUTED_VALUE"""),"")</f>
        <v/>
      </c>
      <c r="D320" t="str">
        <f>IFERROR(__xludf.DUMMYFUNCTION("""COMPUTED_VALUE"""),"")</f>
        <v/>
      </c>
      <c r="E320" t="str">
        <f>IFERROR(__xludf.DUMMYFUNCTION("""COMPUTED_VALUE"""),"")</f>
        <v/>
      </c>
      <c r="F320" t="str">
        <f>IFERROR(__xludf.DUMMYFUNCTION("""COMPUTED_VALUE"""),"")</f>
        <v/>
      </c>
      <c r="G320" t="str">
        <f>IFERROR(__xludf.DUMMYFUNCTION("""COMPUTED_VALUE"""),"")</f>
        <v/>
      </c>
      <c r="H320" t="str">
        <f>IFERROR(__xludf.DUMMYFUNCTION("""COMPUTED_VALUE"""),"")</f>
        <v/>
      </c>
      <c r="I320" t="str">
        <f>IFERROR(__xludf.DUMMYFUNCTION("""COMPUTED_VALUE"""),"")</f>
        <v/>
      </c>
      <c r="J320" t="str">
        <f>IFERROR(__xludf.DUMMYFUNCTION("""COMPUTED_VALUE"""),"")</f>
        <v/>
      </c>
      <c r="K320" t="str">
        <f>IFERROR(__xludf.DUMMYFUNCTION("""COMPUTED_VALUE"""),"")</f>
        <v/>
      </c>
    </row>
    <row r="321">
      <c r="A321" t="str">
        <f>IFERROR(__xludf.DUMMYFUNCTION("""COMPUTED_VALUE"""),"")</f>
        <v/>
      </c>
      <c r="B321" t="str">
        <f>IFERROR(__xludf.DUMMYFUNCTION("""COMPUTED_VALUE"""),"")</f>
        <v/>
      </c>
      <c r="C321" t="str">
        <f>IFERROR(__xludf.DUMMYFUNCTION("""COMPUTED_VALUE"""),"")</f>
        <v/>
      </c>
      <c r="D321" t="str">
        <f>IFERROR(__xludf.DUMMYFUNCTION("""COMPUTED_VALUE"""),"")</f>
        <v/>
      </c>
      <c r="E321" t="str">
        <f>IFERROR(__xludf.DUMMYFUNCTION("""COMPUTED_VALUE"""),"")</f>
        <v/>
      </c>
      <c r="F321" t="str">
        <f>IFERROR(__xludf.DUMMYFUNCTION("""COMPUTED_VALUE"""),"")</f>
        <v/>
      </c>
      <c r="G321" t="str">
        <f>IFERROR(__xludf.DUMMYFUNCTION("""COMPUTED_VALUE"""),"")</f>
        <v/>
      </c>
      <c r="H321" t="str">
        <f>IFERROR(__xludf.DUMMYFUNCTION("""COMPUTED_VALUE"""),"")</f>
        <v/>
      </c>
      <c r="I321" t="str">
        <f>IFERROR(__xludf.DUMMYFUNCTION("""COMPUTED_VALUE"""),"")</f>
        <v/>
      </c>
      <c r="J321" t="str">
        <f>IFERROR(__xludf.DUMMYFUNCTION("""COMPUTED_VALUE"""),"")</f>
        <v/>
      </c>
      <c r="K321" t="str">
        <f>IFERROR(__xludf.DUMMYFUNCTION("""COMPUTED_VALUE"""),"")</f>
        <v/>
      </c>
    </row>
    <row r="322">
      <c r="A322" t="str">
        <f>IFERROR(__xludf.DUMMYFUNCTION("""COMPUTED_VALUE"""),"")</f>
        <v/>
      </c>
      <c r="B322" t="str">
        <f>IFERROR(__xludf.DUMMYFUNCTION("""COMPUTED_VALUE"""),"")</f>
        <v/>
      </c>
      <c r="C322" t="str">
        <f>IFERROR(__xludf.DUMMYFUNCTION("""COMPUTED_VALUE"""),"")</f>
        <v/>
      </c>
      <c r="D322" t="str">
        <f>IFERROR(__xludf.DUMMYFUNCTION("""COMPUTED_VALUE"""),"")</f>
        <v/>
      </c>
      <c r="E322" t="str">
        <f>IFERROR(__xludf.DUMMYFUNCTION("""COMPUTED_VALUE"""),"")</f>
        <v/>
      </c>
      <c r="F322" t="str">
        <f>IFERROR(__xludf.DUMMYFUNCTION("""COMPUTED_VALUE"""),"")</f>
        <v/>
      </c>
      <c r="G322" t="str">
        <f>IFERROR(__xludf.DUMMYFUNCTION("""COMPUTED_VALUE"""),"")</f>
        <v/>
      </c>
      <c r="H322" t="str">
        <f>IFERROR(__xludf.DUMMYFUNCTION("""COMPUTED_VALUE"""),"")</f>
        <v/>
      </c>
      <c r="I322" t="str">
        <f>IFERROR(__xludf.DUMMYFUNCTION("""COMPUTED_VALUE"""),"")</f>
        <v/>
      </c>
      <c r="J322" t="str">
        <f>IFERROR(__xludf.DUMMYFUNCTION("""COMPUTED_VALUE"""),"")</f>
        <v/>
      </c>
      <c r="K322" t="str">
        <f>IFERROR(__xludf.DUMMYFUNCTION("""COMPUTED_VALUE"""),"")</f>
        <v/>
      </c>
    </row>
    <row r="323">
      <c r="A323" t="str">
        <f>IFERROR(__xludf.DUMMYFUNCTION("""COMPUTED_VALUE"""),"")</f>
        <v/>
      </c>
      <c r="B323" t="str">
        <f>IFERROR(__xludf.DUMMYFUNCTION("""COMPUTED_VALUE"""),"")</f>
        <v/>
      </c>
      <c r="C323" t="str">
        <f>IFERROR(__xludf.DUMMYFUNCTION("""COMPUTED_VALUE"""),"")</f>
        <v/>
      </c>
      <c r="D323" t="str">
        <f>IFERROR(__xludf.DUMMYFUNCTION("""COMPUTED_VALUE"""),"")</f>
        <v/>
      </c>
      <c r="E323" t="str">
        <f>IFERROR(__xludf.DUMMYFUNCTION("""COMPUTED_VALUE"""),"")</f>
        <v/>
      </c>
      <c r="F323" t="str">
        <f>IFERROR(__xludf.DUMMYFUNCTION("""COMPUTED_VALUE"""),"")</f>
        <v/>
      </c>
      <c r="G323" t="str">
        <f>IFERROR(__xludf.DUMMYFUNCTION("""COMPUTED_VALUE"""),"")</f>
        <v/>
      </c>
      <c r="H323" t="str">
        <f>IFERROR(__xludf.DUMMYFUNCTION("""COMPUTED_VALUE"""),"")</f>
        <v/>
      </c>
      <c r="I323" t="str">
        <f>IFERROR(__xludf.DUMMYFUNCTION("""COMPUTED_VALUE"""),"")</f>
        <v/>
      </c>
      <c r="J323" t="str">
        <f>IFERROR(__xludf.DUMMYFUNCTION("""COMPUTED_VALUE"""),"")</f>
        <v/>
      </c>
      <c r="K323" t="str">
        <f>IFERROR(__xludf.DUMMYFUNCTION("""COMPUTED_VALUE"""),"")</f>
        <v/>
      </c>
    </row>
    <row r="324">
      <c r="A324" t="str">
        <f>IFERROR(__xludf.DUMMYFUNCTION("""COMPUTED_VALUE"""),"")</f>
        <v/>
      </c>
      <c r="B324" t="str">
        <f>IFERROR(__xludf.DUMMYFUNCTION("""COMPUTED_VALUE"""),"")</f>
        <v/>
      </c>
      <c r="C324" t="str">
        <f>IFERROR(__xludf.DUMMYFUNCTION("""COMPUTED_VALUE"""),"")</f>
        <v/>
      </c>
      <c r="D324" t="str">
        <f>IFERROR(__xludf.DUMMYFUNCTION("""COMPUTED_VALUE"""),"")</f>
        <v/>
      </c>
      <c r="E324" t="str">
        <f>IFERROR(__xludf.DUMMYFUNCTION("""COMPUTED_VALUE"""),"")</f>
        <v/>
      </c>
      <c r="F324" t="str">
        <f>IFERROR(__xludf.DUMMYFUNCTION("""COMPUTED_VALUE"""),"")</f>
        <v/>
      </c>
      <c r="G324" t="str">
        <f>IFERROR(__xludf.DUMMYFUNCTION("""COMPUTED_VALUE"""),"")</f>
        <v/>
      </c>
      <c r="H324" t="str">
        <f>IFERROR(__xludf.DUMMYFUNCTION("""COMPUTED_VALUE"""),"")</f>
        <v/>
      </c>
      <c r="I324" t="str">
        <f>IFERROR(__xludf.DUMMYFUNCTION("""COMPUTED_VALUE"""),"")</f>
        <v/>
      </c>
      <c r="J324" t="str">
        <f>IFERROR(__xludf.DUMMYFUNCTION("""COMPUTED_VALUE"""),"")</f>
        <v/>
      </c>
      <c r="K324" t="str">
        <f>IFERROR(__xludf.DUMMYFUNCTION("""COMPUTED_VALUE"""),"")</f>
        <v/>
      </c>
    </row>
    <row r="325">
      <c r="A325" t="str">
        <f>IFERROR(__xludf.DUMMYFUNCTION("""COMPUTED_VALUE"""),"")</f>
        <v/>
      </c>
      <c r="B325" t="str">
        <f>IFERROR(__xludf.DUMMYFUNCTION("""COMPUTED_VALUE"""),"")</f>
        <v/>
      </c>
      <c r="C325" t="str">
        <f>IFERROR(__xludf.DUMMYFUNCTION("""COMPUTED_VALUE"""),"")</f>
        <v/>
      </c>
      <c r="D325" t="str">
        <f>IFERROR(__xludf.DUMMYFUNCTION("""COMPUTED_VALUE"""),"")</f>
        <v/>
      </c>
      <c r="E325" t="str">
        <f>IFERROR(__xludf.DUMMYFUNCTION("""COMPUTED_VALUE"""),"")</f>
        <v/>
      </c>
      <c r="F325" t="str">
        <f>IFERROR(__xludf.DUMMYFUNCTION("""COMPUTED_VALUE"""),"")</f>
        <v/>
      </c>
      <c r="G325" t="str">
        <f>IFERROR(__xludf.DUMMYFUNCTION("""COMPUTED_VALUE"""),"")</f>
        <v/>
      </c>
      <c r="H325" t="str">
        <f>IFERROR(__xludf.DUMMYFUNCTION("""COMPUTED_VALUE"""),"")</f>
        <v/>
      </c>
      <c r="I325" t="str">
        <f>IFERROR(__xludf.DUMMYFUNCTION("""COMPUTED_VALUE"""),"")</f>
        <v/>
      </c>
      <c r="J325" t="str">
        <f>IFERROR(__xludf.DUMMYFUNCTION("""COMPUTED_VALUE"""),"")</f>
        <v/>
      </c>
      <c r="K325" t="str">
        <f>IFERROR(__xludf.DUMMYFUNCTION("""COMPUTED_VALUE"""),"")</f>
        <v/>
      </c>
    </row>
    <row r="326">
      <c r="A326" t="str">
        <f>IFERROR(__xludf.DUMMYFUNCTION("""COMPUTED_VALUE"""),"")</f>
        <v/>
      </c>
      <c r="B326" t="str">
        <f>IFERROR(__xludf.DUMMYFUNCTION("""COMPUTED_VALUE"""),"")</f>
        <v/>
      </c>
      <c r="C326" t="str">
        <f>IFERROR(__xludf.DUMMYFUNCTION("""COMPUTED_VALUE"""),"")</f>
        <v/>
      </c>
      <c r="D326" t="str">
        <f>IFERROR(__xludf.DUMMYFUNCTION("""COMPUTED_VALUE"""),"")</f>
        <v/>
      </c>
      <c r="E326" t="str">
        <f>IFERROR(__xludf.DUMMYFUNCTION("""COMPUTED_VALUE"""),"")</f>
        <v/>
      </c>
      <c r="F326" t="str">
        <f>IFERROR(__xludf.DUMMYFUNCTION("""COMPUTED_VALUE"""),"")</f>
        <v/>
      </c>
      <c r="G326" t="str">
        <f>IFERROR(__xludf.DUMMYFUNCTION("""COMPUTED_VALUE"""),"")</f>
        <v/>
      </c>
      <c r="H326" t="str">
        <f>IFERROR(__xludf.DUMMYFUNCTION("""COMPUTED_VALUE"""),"")</f>
        <v/>
      </c>
      <c r="I326" t="str">
        <f>IFERROR(__xludf.DUMMYFUNCTION("""COMPUTED_VALUE"""),"")</f>
        <v/>
      </c>
      <c r="J326" t="str">
        <f>IFERROR(__xludf.DUMMYFUNCTION("""COMPUTED_VALUE"""),"")</f>
        <v/>
      </c>
      <c r="K326" t="str">
        <f>IFERROR(__xludf.DUMMYFUNCTION("""COMPUTED_VALUE"""),"")</f>
        <v/>
      </c>
    </row>
    <row r="327">
      <c r="A327" t="str">
        <f>IFERROR(__xludf.DUMMYFUNCTION("""COMPUTED_VALUE"""),"")</f>
        <v/>
      </c>
      <c r="B327" t="str">
        <f>IFERROR(__xludf.DUMMYFUNCTION("""COMPUTED_VALUE"""),"")</f>
        <v/>
      </c>
      <c r="C327" t="str">
        <f>IFERROR(__xludf.DUMMYFUNCTION("""COMPUTED_VALUE"""),"")</f>
        <v/>
      </c>
      <c r="D327" t="str">
        <f>IFERROR(__xludf.DUMMYFUNCTION("""COMPUTED_VALUE"""),"")</f>
        <v/>
      </c>
      <c r="E327" t="str">
        <f>IFERROR(__xludf.DUMMYFUNCTION("""COMPUTED_VALUE"""),"")</f>
        <v/>
      </c>
      <c r="F327" t="str">
        <f>IFERROR(__xludf.DUMMYFUNCTION("""COMPUTED_VALUE"""),"")</f>
        <v/>
      </c>
      <c r="G327" t="str">
        <f>IFERROR(__xludf.DUMMYFUNCTION("""COMPUTED_VALUE"""),"")</f>
        <v/>
      </c>
      <c r="H327" t="str">
        <f>IFERROR(__xludf.DUMMYFUNCTION("""COMPUTED_VALUE"""),"")</f>
        <v/>
      </c>
      <c r="I327" t="str">
        <f>IFERROR(__xludf.DUMMYFUNCTION("""COMPUTED_VALUE"""),"")</f>
        <v/>
      </c>
      <c r="J327" t="str">
        <f>IFERROR(__xludf.DUMMYFUNCTION("""COMPUTED_VALUE"""),"")</f>
        <v/>
      </c>
      <c r="K327" t="str">
        <f>IFERROR(__xludf.DUMMYFUNCTION("""COMPUTED_VALUE"""),"")</f>
        <v/>
      </c>
    </row>
    <row r="328">
      <c r="A328" t="str">
        <f>IFERROR(__xludf.DUMMYFUNCTION("""COMPUTED_VALUE"""),"")</f>
        <v/>
      </c>
      <c r="B328" t="str">
        <f>IFERROR(__xludf.DUMMYFUNCTION("""COMPUTED_VALUE"""),"")</f>
        <v/>
      </c>
      <c r="C328" t="str">
        <f>IFERROR(__xludf.DUMMYFUNCTION("""COMPUTED_VALUE"""),"")</f>
        <v/>
      </c>
      <c r="D328" t="str">
        <f>IFERROR(__xludf.DUMMYFUNCTION("""COMPUTED_VALUE"""),"")</f>
        <v/>
      </c>
      <c r="E328" t="str">
        <f>IFERROR(__xludf.DUMMYFUNCTION("""COMPUTED_VALUE"""),"")</f>
        <v/>
      </c>
      <c r="F328" t="str">
        <f>IFERROR(__xludf.DUMMYFUNCTION("""COMPUTED_VALUE"""),"")</f>
        <v/>
      </c>
      <c r="G328" t="str">
        <f>IFERROR(__xludf.DUMMYFUNCTION("""COMPUTED_VALUE"""),"")</f>
        <v/>
      </c>
      <c r="H328" t="str">
        <f>IFERROR(__xludf.DUMMYFUNCTION("""COMPUTED_VALUE"""),"")</f>
        <v/>
      </c>
      <c r="I328" t="str">
        <f>IFERROR(__xludf.DUMMYFUNCTION("""COMPUTED_VALUE"""),"")</f>
        <v/>
      </c>
      <c r="J328" t="str">
        <f>IFERROR(__xludf.DUMMYFUNCTION("""COMPUTED_VALUE"""),"")</f>
        <v/>
      </c>
      <c r="K328" t="str">
        <f>IFERROR(__xludf.DUMMYFUNCTION("""COMPUTED_VALUE"""),"")</f>
        <v/>
      </c>
    </row>
    <row r="329">
      <c r="A329" t="str">
        <f>IFERROR(__xludf.DUMMYFUNCTION("""COMPUTED_VALUE"""),"")</f>
        <v/>
      </c>
      <c r="B329" t="str">
        <f>IFERROR(__xludf.DUMMYFUNCTION("""COMPUTED_VALUE"""),"")</f>
        <v/>
      </c>
      <c r="C329" t="str">
        <f>IFERROR(__xludf.DUMMYFUNCTION("""COMPUTED_VALUE"""),"")</f>
        <v/>
      </c>
      <c r="D329" t="str">
        <f>IFERROR(__xludf.DUMMYFUNCTION("""COMPUTED_VALUE"""),"")</f>
        <v/>
      </c>
      <c r="E329" t="str">
        <f>IFERROR(__xludf.DUMMYFUNCTION("""COMPUTED_VALUE"""),"")</f>
        <v/>
      </c>
      <c r="F329" t="str">
        <f>IFERROR(__xludf.DUMMYFUNCTION("""COMPUTED_VALUE"""),"")</f>
        <v/>
      </c>
      <c r="G329" t="str">
        <f>IFERROR(__xludf.DUMMYFUNCTION("""COMPUTED_VALUE"""),"")</f>
        <v/>
      </c>
      <c r="H329" t="str">
        <f>IFERROR(__xludf.DUMMYFUNCTION("""COMPUTED_VALUE"""),"")</f>
        <v/>
      </c>
      <c r="I329" t="str">
        <f>IFERROR(__xludf.DUMMYFUNCTION("""COMPUTED_VALUE"""),"")</f>
        <v/>
      </c>
      <c r="J329" t="str">
        <f>IFERROR(__xludf.DUMMYFUNCTION("""COMPUTED_VALUE"""),"")</f>
        <v/>
      </c>
      <c r="K329" t="str">
        <f>IFERROR(__xludf.DUMMYFUNCTION("""COMPUTED_VALUE"""),"")</f>
        <v/>
      </c>
    </row>
    <row r="330">
      <c r="A330" t="str">
        <f>IFERROR(__xludf.DUMMYFUNCTION("""COMPUTED_VALUE"""),"")</f>
        <v/>
      </c>
      <c r="B330" t="str">
        <f>IFERROR(__xludf.DUMMYFUNCTION("""COMPUTED_VALUE"""),"")</f>
        <v/>
      </c>
      <c r="C330" t="str">
        <f>IFERROR(__xludf.DUMMYFUNCTION("""COMPUTED_VALUE"""),"")</f>
        <v/>
      </c>
      <c r="D330" t="str">
        <f>IFERROR(__xludf.DUMMYFUNCTION("""COMPUTED_VALUE"""),"")</f>
        <v/>
      </c>
      <c r="E330" t="str">
        <f>IFERROR(__xludf.DUMMYFUNCTION("""COMPUTED_VALUE"""),"")</f>
        <v/>
      </c>
      <c r="F330" t="str">
        <f>IFERROR(__xludf.DUMMYFUNCTION("""COMPUTED_VALUE"""),"")</f>
        <v/>
      </c>
      <c r="G330" t="str">
        <f>IFERROR(__xludf.DUMMYFUNCTION("""COMPUTED_VALUE"""),"")</f>
        <v/>
      </c>
      <c r="H330" t="str">
        <f>IFERROR(__xludf.DUMMYFUNCTION("""COMPUTED_VALUE"""),"")</f>
        <v/>
      </c>
      <c r="I330" t="str">
        <f>IFERROR(__xludf.DUMMYFUNCTION("""COMPUTED_VALUE"""),"")</f>
        <v/>
      </c>
      <c r="J330" t="str">
        <f>IFERROR(__xludf.DUMMYFUNCTION("""COMPUTED_VALUE"""),"")</f>
        <v/>
      </c>
      <c r="K330" t="str">
        <f>IFERROR(__xludf.DUMMYFUNCTION("""COMPUTED_VALUE"""),"")</f>
        <v/>
      </c>
    </row>
    <row r="331">
      <c r="A331" t="str">
        <f>IFERROR(__xludf.DUMMYFUNCTION("""COMPUTED_VALUE"""),"")</f>
        <v/>
      </c>
      <c r="B331" t="str">
        <f>IFERROR(__xludf.DUMMYFUNCTION("""COMPUTED_VALUE"""),"")</f>
        <v/>
      </c>
      <c r="C331" t="str">
        <f>IFERROR(__xludf.DUMMYFUNCTION("""COMPUTED_VALUE"""),"")</f>
        <v/>
      </c>
      <c r="D331" t="str">
        <f>IFERROR(__xludf.DUMMYFUNCTION("""COMPUTED_VALUE"""),"")</f>
        <v/>
      </c>
      <c r="E331" t="str">
        <f>IFERROR(__xludf.DUMMYFUNCTION("""COMPUTED_VALUE"""),"")</f>
        <v/>
      </c>
      <c r="F331" t="str">
        <f>IFERROR(__xludf.DUMMYFUNCTION("""COMPUTED_VALUE"""),"")</f>
        <v/>
      </c>
      <c r="G331" t="str">
        <f>IFERROR(__xludf.DUMMYFUNCTION("""COMPUTED_VALUE"""),"")</f>
        <v/>
      </c>
      <c r="H331" t="str">
        <f>IFERROR(__xludf.DUMMYFUNCTION("""COMPUTED_VALUE"""),"")</f>
        <v/>
      </c>
      <c r="I331" t="str">
        <f>IFERROR(__xludf.DUMMYFUNCTION("""COMPUTED_VALUE"""),"")</f>
        <v/>
      </c>
      <c r="J331" t="str">
        <f>IFERROR(__xludf.DUMMYFUNCTION("""COMPUTED_VALUE"""),"")</f>
        <v/>
      </c>
      <c r="K331" t="str">
        <f>IFERROR(__xludf.DUMMYFUNCTION("""COMPUTED_VALUE"""),"")</f>
        <v/>
      </c>
    </row>
    <row r="332">
      <c r="A332" t="str">
        <f>IFERROR(__xludf.DUMMYFUNCTION("""COMPUTED_VALUE"""),"")</f>
        <v/>
      </c>
      <c r="B332" t="str">
        <f>IFERROR(__xludf.DUMMYFUNCTION("""COMPUTED_VALUE"""),"")</f>
        <v/>
      </c>
      <c r="C332" t="str">
        <f>IFERROR(__xludf.DUMMYFUNCTION("""COMPUTED_VALUE"""),"")</f>
        <v/>
      </c>
      <c r="D332" t="str">
        <f>IFERROR(__xludf.DUMMYFUNCTION("""COMPUTED_VALUE"""),"")</f>
        <v/>
      </c>
      <c r="E332" t="str">
        <f>IFERROR(__xludf.DUMMYFUNCTION("""COMPUTED_VALUE"""),"")</f>
        <v/>
      </c>
      <c r="F332" t="str">
        <f>IFERROR(__xludf.DUMMYFUNCTION("""COMPUTED_VALUE"""),"")</f>
        <v/>
      </c>
      <c r="G332" t="str">
        <f>IFERROR(__xludf.DUMMYFUNCTION("""COMPUTED_VALUE"""),"")</f>
        <v/>
      </c>
      <c r="H332" t="str">
        <f>IFERROR(__xludf.DUMMYFUNCTION("""COMPUTED_VALUE"""),"")</f>
        <v/>
      </c>
      <c r="I332" t="str">
        <f>IFERROR(__xludf.DUMMYFUNCTION("""COMPUTED_VALUE"""),"")</f>
        <v/>
      </c>
      <c r="J332" t="str">
        <f>IFERROR(__xludf.DUMMYFUNCTION("""COMPUTED_VALUE"""),"")</f>
        <v/>
      </c>
      <c r="K332" t="str">
        <f>IFERROR(__xludf.DUMMYFUNCTION("""COMPUTED_VALUE"""),"")</f>
        <v/>
      </c>
    </row>
    <row r="333">
      <c r="A333" t="str">
        <f>IFERROR(__xludf.DUMMYFUNCTION("""COMPUTED_VALUE"""),"")</f>
        <v/>
      </c>
      <c r="B333" t="str">
        <f>IFERROR(__xludf.DUMMYFUNCTION("""COMPUTED_VALUE"""),"")</f>
        <v/>
      </c>
      <c r="C333" t="str">
        <f>IFERROR(__xludf.DUMMYFUNCTION("""COMPUTED_VALUE"""),"")</f>
        <v/>
      </c>
      <c r="D333" t="str">
        <f>IFERROR(__xludf.DUMMYFUNCTION("""COMPUTED_VALUE"""),"")</f>
        <v/>
      </c>
      <c r="E333" t="str">
        <f>IFERROR(__xludf.DUMMYFUNCTION("""COMPUTED_VALUE"""),"")</f>
        <v/>
      </c>
      <c r="F333" t="str">
        <f>IFERROR(__xludf.DUMMYFUNCTION("""COMPUTED_VALUE"""),"")</f>
        <v/>
      </c>
      <c r="G333" t="str">
        <f>IFERROR(__xludf.DUMMYFUNCTION("""COMPUTED_VALUE"""),"")</f>
        <v/>
      </c>
      <c r="H333" t="str">
        <f>IFERROR(__xludf.DUMMYFUNCTION("""COMPUTED_VALUE"""),"")</f>
        <v/>
      </c>
      <c r="I333" t="str">
        <f>IFERROR(__xludf.DUMMYFUNCTION("""COMPUTED_VALUE"""),"")</f>
        <v/>
      </c>
      <c r="J333" t="str">
        <f>IFERROR(__xludf.DUMMYFUNCTION("""COMPUTED_VALUE"""),"")</f>
        <v/>
      </c>
      <c r="K333" t="str">
        <f>IFERROR(__xludf.DUMMYFUNCTION("""COMPUTED_VALUE"""),"")</f>
        <v/>
      </c>
    </row>
    <row r="334">
      <c r="A334" t="str">
        <f>IFERROR(__xludf.DUMMYFUNCTION("""COMPUTED_VALUE"""),"")</f>
        <v/>
      </c>
      <c r="B334" t="str">
        <f>IFERROR(__xludf.DUMMYFUNCTION("""COMPUTED_VALUE"""),"")</f>
        <v/>
      </c>
      <c r="C334" t="str">
        <f>IFERROR(__xludf.DUMMYFUNCTION("""COMPUTED_VALUE"""),"")</f>
        <v/>
      </c>
      <c r="D334" t="str">
        <f>IFERROR(__xludf.DUMMYFUNCTION("""COMPUTED_VALUE"""),"")</f>
        <v/>
      </c>
      <c r="E334" t="str">
        <f>IFERROR(__xludf.DUMMYFUNCTION("""COMPUTED_VALUE"""),"")</f>
        <v/>
      </c>
      <c r="F334" t="str">
        <f>IFERROR(__xludf.DUMMYFUNCTION("""COMPUTED_VALUE"""),"")</f>
        <v/>
      </c>
      <c r="G334" t="str">
        <f>IFERROR(__xludf.DUMMYFUNCTION("""COMPUTED_VALUE"""),"")</f>
        <v/>
      </c>
      <c r="H334" t="str">
        <f>IFERROR(__xludf.DUMMYFUNCTION("""COMPUTED_VALUE"""),"")</f>
        <v/>
      </c>
      <c r="I334" t="str">
        <f>IFERROR(__xludf.DUMMYFUNCTION("""COMPUTED_VALUE"""),"")</f>
        <v/>
      </c>
      <c r="J334" t="str">
        <f>IFERROR(__xludf.DUMMYFUNCTION("""COMPUTED_VALUE"""),"")</f>
        <v/>
      </c>
      <c r="K334" t="str">
        <f>IFERROR(__xludf.DUMMYFUNCTION("""COMPUTED_VALUE"""),"")</f>
        <v/>
      </c>
    </row>
    <row r="335">
      <c r="A335" t="str">
        <f>IFERROR(__xludf.DUMMYFUNCTION("""COMPUTED_VALUE"""),"")</f>
        <v/>
      </c>
      <c r="B335" t="str">
        <f>IFERROR(__xludf.DUMMYFUNCTION("""COMPUTED_VALUE"""),"")</f>
        <v/>
      </c>
      <c r="C335" t="str">
        <f>IFERROR(__xludf.DUMMYFUNCTION("""COMPUTED_VALUE"""),"")</f>
        <v/>
      </c>
      <c r="D335" t="str">
        <f>IFERROR(__xludf.DUMMYFUNCTION("""COMPUTED_VALUE"""),"")</f>
        <v/>
      </c>
      <c r="E335" t="str">
        <f>IFERROR(__xludf.DUMMYFUNCTION("""COMPUTED_VALUE"""),"")</f>
        <v/>
      </c>
      <c r="F335" t="str">
        <f>IFERROR(__xludf.DUMMYFUNCTION("""COMPUTED_VALUE"""),"")</f>
        <v/>
      </c>
      <c r="G335" t="str">
        <f>IFERROR(__xludf.DUMMYFUNCTION("""COMPUTED_VALUE"""),"")</f>
        <v/>
      </c>
      <c r="H335" t="str">
        <f>IFERROR(__xludf.DUMMYFUNCTION("""COMPUTED_VALUE"""),"")</f>
        <v/>
      </c>
      <c r="I335" t="str">
        <f>IFERROR(__xludf.DUMMYFUNCTION("""COMPUTED_VALUE"""),"")</f>
        <v/>
      </c>
      <c r="J335" t="str">
        <f>IFERROR(__xludf.DUMMYFUNCTION("""COMPUTED_VALUE"""),"")</f>
        <v/>
      </c>
      <c r="K335" t="str">
        <f>IFERROR(__xludf.DUMMYFUNCTION("""COMPUTED_VALUE"""),"")</f>
        <v/>
      </c>
    </row>
    <row r="336">
      <c r="A336" t="str">
        <f>IFERROR(__xludf.DUMMYFUNCTION("""COMPUTED_VALUE"""),"")</f>
        <v/>
      </c>
      <c r="B336" t="str">
        <f>IFERROR(__xludf.DUMMYFUNCTION("""COMPUTED_VALUE"""),"")</f>
        <v/>
      </c>
      <c r="C336" t="str">
        <f>IFERROR(__xludf.DUMMYFUNCTION("""COMPUTED_VALUE"""),"")</f>
        <v/>
      </c>
      <c r="D336" t="str">
        <f>IFERROR(__xludf.DUMMYFUNCTION("""COMPUTED_VALUE"""),"")</f>
        <v/>
      </c>
      <c r="E336" t="str">
        <f>IFERROR(__xludf.DUMMYFUNCTION("""COMPUTED_VALUE"""),"")</f>
        <v/>
      </c>
      <c r="F336" t="str">
        <f>IFERROR(__xludf.DUMMYFUNCTION("""COMPUTED_VALUE"""),"")</f>
        <v/>
      </c>
      <c r="G336" t="str">
        <f>IFERROR(__xludf.DUMMYFUNCTION("""COMPUTED_VALUE"""),"")</f>
        <v/>
      </c>
      <c r="H336" t="str">
        <f>IFERROR(__xludf.DUMMYFUNCTION("""COMPUTED_VALUE"""),"")</f>
        <v/>
      </c>
      <c r="I336" t="str">
        <f>IFERROR(__xludf.DUMMYFUNCTION("""COMPUTED_VALUE"""),"")</f>
        <v/>
      </c>
      <c r="J336" t="str">
        <f>IFERROR(__xludf.DUMMYFUNCTION("""COMPUTED_VALUE"""),"")</f>
        <v/>
      </c>
      <c r="K336" t="str">
        <f>IFERROR(__xludf.DUMMYFUNCTION("""COMPUTED_VALUE"""),"")</f>
        <v/>
      </c>
    </row>
    <row r="337">
      <c r="A337" t="str">
        <f>IFERROR(__xludf.DUMMYFUNCTION("""COMPUTED_VALUE"""),"")</f>
        <v/>
      </c>
      <c r="B337" t="str">
        <f>IFERROR(__xludf.DUMMYFUNCTION("""COMPUTED_VALUE"""),"")</f>
        <v/>
      </c>
      <c r="C337" t="str">
        <f>IFERROR(__xludf.DUMMYFUNCTION("""COMPUTED_VALUE"""),"")</f>
        <v/>
      </c>
      <c r="D337" t="str">
        <f>IFERROR(__xludf.DUMMYFUNCTION("""COMPUTED_VALUE"""),"")</f>
        <v/>
      </c>
      <c r="E337" t="str">
        <f>IFERROR(__xludf.DUMMYFUNCTION("""COMPUTED_VALUE"""),"")</f>
        <v/>
      </c>
      <c r="F337" t="str">
        <f>IFERROR(__xludf.DUMMYFUNCTION("""COMPUTED_VALUE"""),"")</f>
        <v/>
      </c>
      <c r="G337" t="str">
        <f>IFERROR(__xludf.DUMMYFUNCTION("""COMPUTED_VALUE"""),"")</f>
        <v/>
      </c>
      <c r="H337" t="str">
        <f>IFERROR(__xludf.DUMMYFUNCTION("""COMPUTED_VALUE"""),"")</f>
        <v/>
      </c>
      <c r="I337" t="str">
        <f>IFERROR(__xludf.DUMMYFUNCTION("""COMPUTED_VALUE"""),"")</f>
        <v/>
      </c>
      <c r="J337" t="str">
        <f>IFERROR(__xludf.DUMMYFUNCTION("""COMPUTED_VALUE"""),"")</f>
        <v/>
      </c>
      <c r="K337" t="str">
        <f>IFERROR(__xludf.DUMMYFUNCTION("""COMPUTED_VALUE"""),"")</f>
        <v/>
      </c>
    </row>
    <row r="338">
      <c r="A338" t="str">
        <f>IFERROR(__xludf.DUMMYFUNCTION("""COMPUTED_VALUE"""),"")</f>
        <v/>
      </c>
      <c r="B338" t="str">
        <f>IFERROR(__xludf.DUMMYFUNCTION("""COMPUTED_VALUE"""),"")</f>
        <v/>
      </c>
      <c r="C338" t="str">
        <f>IFERROR(__xludf.DUMMYFUNCTION("""COMPUTED_VALUE"""),"")</f>
        <v/>
      </c>
      <c r="D338" t="str">
        <f>IFERROR(__xludf.DUMMYFUNCTION("""COMPUTED_VALUE"""),"")</f>
        <v/>
      </c>
      <c r="E338" t="str">
        <f>IFERROR(__xludf.DUMMYFUNCTION("""COMPUTED_VALUE"""),"")</f>
        <v/>
      </c>
      <c r="F338" t="str">
        <f>IFERROR(__xludf.DUMMYFUNCTION("""COMPUTED_VALUE"""),"")</f>
        <v/>
      </c>
      <c r="G338" t="str">
        <f>IFERROR(__xludf.DUMMYFUNCTION("""COMPUTED_VALUE"""),"")</f>
        <v/>
      </c>
      <c r="H338" t="str">
        <f>IFERROR(__xludf.DUMMYFUNCTION("""COMPUTED_VALUE"""),"")</f>
        <v/>
      </c>
      <c r="I338" t="str">
        <f>IFERROR(__xludf.DUMMYFUNCTION("""COMPUTED_VALUE"""),"")</f>
        <v/>
      </c>
      <c r="J338" t="str">
        <f>IFERROR(__xludf.DUMMYFUNCTION("""COMPUTED_VALUE"""),"")</f>
        <v/>
      </c>
      <c r="K338" t="str">
        <f>IFERROR(__xludf.DUMMYFUNCTION("""COMPUTED_VALUE"""),"")</f>
        <v/>
      </c>
    </row>
    <row r="339">
      <c r="A339" t="str">
        <f>IFERROR(__xludf.DUMMYFUNCTION("""COMPUTED_VALUE"""),"")</f>
        <v/>
      </c>
      <c r="B339" t="str">
        <f>IFERROR(__xludf.DUMMYFUNCTION("""COMPUTED_VALUE"""),"")</f>
        <v/>
      </c>
      <c r="C339" t="str">
        <f>IFERROR(__xludf.DUMMYFUNCTION("""COMPUTED_VALUE"""),"")</f>
        <v/>
      </c>
      <c r="D339" t="str">
        <f>IFERROR(__xludf.DUMMYFUNCTION("""COMPUTED_VALUE"""),"")</f>
        <v/>
      </c>
      <c r="E339" t="str">
        <f>IFERROR(__xludf.DUMMYFUNCTION("""COMPUTED_VALUE"""),"")</f>
        <v/>
      </c>
      <c r="F339" t="str">
        <f>IFERROR(__xludf.DUMMYFUNCTION("""COMPUTED_VALUE"""),"")</f>
        <v/>
      </c>
      <c r="G339" t="str">
        <f>IFERROR(__xludf.DUMMYFUNCTION("""COMPUTED_VALUE"""),"")</f>
        <v/>
      </c>
      <c r="H339" t="str">
        <f>IFERROR(__xludf.DUMMYFUNCTION("""COMPUTED_VALUE"""),"")</f>
        <v/>
      </c>
      <c r="I339" t="str">
        <f>IFERROR(__xludf.DUMMYFUNCTION("""COMPUTED_VALUE"""),"")</f>
        <v/>
      </c>
      <c r="J339" t="str">
        <f>IFERROR(__xludf.DUMMYFUNCTION("""COMPUTED_VALUE"""),"")</f>
        <v/>
      </c>
      <c r="K339" t="str">
        <f>IFERROR(__xludf.DUMMYFUNCTION("""COMPUTED_VALUE"""),"")</f>
        <v/>
      </c>
    </row>
    <row r="340">
      <c r="A340" t="str">
        <f>IFERROR(__xludf.DUMMYFUNCTION("""COMPUTED_VALUE"""),"")</f>
        <v/>
      </c>
      <c r="B340" t="str">
        <f>IFERROR(__xludf.DUMMYFUNCTION("""COMPUTED_VALUE"""),"")</f>
        <v/>
      </c>
      <c r="C340" t="str">
        <f>IFERROR(__xludf.DUMMYFUNCTION("""COMPUTED_VALUE"""),"")</f>
        <v/>
      </c>
      <c r="D340" t="str">
        <f>IFERROR(__xludf.DUMMYFUNCTION("""COMPUTED_VALUE"""),"")</f>
        <v/>
      </c>
      <c r="E340" t="str">
        <f>IFERROR(__xludf.DUMMYFUNCTION("""COMPUTED_VALUE"""),"")</f>
        <v/>
      </c>
      <c r="F340" t="str">
        <f>IFERROR(__xludf.DUMMYFUNCTION("""COMPUTED_VALUE"""),"")</f>
        <v/>
      </c>
      <c r="G340" t="str">
        <f>IFERROR(__xludf.DUMMYFUNCTION("""COMPUTED_VALUE"""),"")</f>
        <v/>
      </c>
      <c r="H340" t="str">
        <f>IFERROR(__xludf.DUMMYFUNCTION("""COMPUTED_VALUE"""),"")</f>
        <v/>
      </c>
      <c r="I340" t="str">
        <f>IFERROR(__xludf.DUMMYFUNCTION("""COMPUTED_VALUE"""),"")</f>
        <v/>
      </c>
      <c r="J340" t="str">
        <f>IFERROR(__xludf.DUMMYFUNCTION("""COMPUTED_VALUE"""),"")</f>
        <v/>
      </c>
      <c r="K340" t="str">
        <f>IFERROR(__xludf.DUMMYFUNCTION("""COMPUTED_VALUE"""),"")</f>
        <v/>
      </c>
    </row>
    <row r="341">
      <c r="A341" t="str">
        <f>IFERROR(__xludf.DUMMYFUNCTION("""COMPUTED_VALUE"""),"")</f>
        <v/>
      </c>
      <c r="B341" t="str">
        <f>IFERROR(__xludf.DUMMYFUNCTION("""COMPUTED_VALUE"""),"")</f>
        <v/>
      </c>
      <c r="C341" t="str">
        <f>IFERROR(__xludf.DUMMYFUNCTION("""COMPUTED_VALUE"""),"")</f>
        <v/>
      </c>
      <c r="D341" t="str">
        <f>IFERROR(__xludf.DUMMYFUNCTION("""COMPUTED_VALUE"""),"")</f>
        <v/>
      </c>
      <c r="E341" t="str">
        <f>IFERROR(__xludf.DUMMYFUNCTION("""COMPUTED_VALUE"""),"")</f>
        <v/>
      </c>
      <c r="F341" t="str">
        <f>IFERROR(__xludf.DUMMYFUNCTION("""COMPUTED_VALUE"""),"")</f>
        <v/>
      </c>
      <c r="G341" t="str">
        <f>IFERROR(__xludf.DUMMYFUNCTION("""COMPUTED_VALUE"""),"")</f>
        <v/>
      </c>
      <c r="H341" t="str">
        <f>IFERROR(__xludf.DUMMYFUNCTION("""COMPUTED_VALUE"""),"")</f>
        <v/>
      </c>
      <c r="I341" t="str">
        <f>IFERROR(__xludf.DUMMYFUNCTION("""COMPUTED_VALUE"""),"")</f>
        <v/>
      </c>
      <c r="J341" t="str">
        <f>IFERROR(__xludf.DUMMYFUNCTION("""COMPUTED_VALUE"""),"")</f>
        <v/>
      </c>
      <c r="K341" t="str">
        <f>IFERROR(__xludf.DUMMYFUNCTION("""COMPUTED_VALUE"""),"")</f>
        <v/>
      </c>
    </row>
    <row r="342">
      <c r="A342" t="str">
        <f>IFERROR(__xludf.DUMMYFUNCTION("""COMPUTED_VALUE"""),"")</f>
        <v/>
      </c>
      <c r="B342" t="str">
        <f>IFERROR(__xludf.DUMMYFUNCTION("""COMPUTED_VALUE"""),"")</f>
        <v/>
      </c>
      <c r="C342" t="str">
        <f>IFERROR(__xludf.DUMMYFUNCTION("""COMPUTED_VALUE"""),"")</f>
        <v/>
      </c>
      <c r="D342" t="str">
        <f>IFERROR(__xludf.DUMMYFUNCTION("""COMPUTED_VALUE"""),"")</f>
        <v/>
      </c>
      <c r="E342" t="str">
        <f>IFERROR(__xludf.DUMMYFUNCTION("""COMPUTED_VALUE"""),"")</f>
        <v/>
      </c>
      <c r="F342" t="str">
        <f>IFERROR(__xludf.DUMMYFUNCTION("""COMPUTED_VALUE"""),"")</f>
        <v/>
      </c>
      <c r="G342" t="str">
        <f>IFERROR(__xludf.DUMMYFUNCTION("""COMPUTED_VALUE"""),"")</f>
        <v/>
      </c>
      <c r="H342" t="str">
        <f>IFERROR(__xludf.DUMMYFUNCTION("""COMPUTED_VALUE"""),"")</f>
        <v/>
      </c>
      <c r="I342" t="str">
        <f>IFERROR(__xludf.DUMMYFUNCTION("""COMPUTED_VALUE"""),"")</f>
        <v/>
      </c>
      <c r="J342" t="str">
        <f>IFERROR(__xludf.DUMMYFUNCTION("""COMPUTED_VALUE"""),"")</f>
        <v/>
      </c>
      <c r="K342" t="str">
        <f>IFERROR(__xludf.DUMMYFUNCTION("""COMPUTED_VALUE"""),"")</f>
        <v/>
      </c>
    </row>
    <row r="343">
      <c r="A343" t="str">
        <f>IFERROR(__xludf.DUMMYFUNCTION("""COMPUTED_VALUE"""),"")</f>
        <v/>
      </c>
      <c r="B343" t="str">
        <f>IFERROR(__xludf.DUMMYFUNCTION("""COMPUTED_VALUE"""),"")</f>
        <v/>
      </c>
      <c r="C343" t="str">
        <f>IFERROR(__xludf.DUMMYFUNCTION("""COMPUTED_VALUE"""),"")</f>
        <v/>
      </c>
      <c r="D343" t="str">
        <f>IFERROR(__xludf.DUMMYFUNCTION("""COMPUTED_VALUE"""),"")</f>
        <v/>
      </c>
      <c r="E343" t="str">
        <f>IFERROR(__xludf.DUMMYFUNCTION("""COMPUTED_VALUE"""),"")</f>
        <v/>
      </c>
      <c r="F343" t="str">
        <f>IFERROR(__xludf.DUMMYFUNCTION("""COMPUTED_VALUE"""),"")</f>
        <v/>
      </c>
      <c r="G343" t="str">
        <f>IFERROR(__xludf.DUMMYFUNCTION("""COMPUTED_VALUE"""),"")</f>
        <v/>
      </c>
      <c r="H343" t="str">
        <f>IFERROR(__xludf.DUMMYFUNCTION("""COMPUTED_VALUE"""),"")</f>
        <v/>
      </c>
      <c r="I343" t="str">
        <f>IFERROR(__xludf.DUMMYFUNCTION("""COMPUTED_VALUE"""),"")</f>
        <v/>
      </c>
      <c r="J343" t="str">
        <f>IFERROR(__xludf.DUMMYFUNCTION("""COMPUTED_VALUE"""),"")</f>
        <v/>
      </c>
      <c r="K343" t="str">
        <f>IFERROR(__xludf.DUMMYFUNCTION("""COMPUTED_VALUE"""),"")</f>
        <v/>
      </c>
    </row>
    <row r="344">
      <c r="A344" t="str">
        <f>IFERROR(__xludf.DUMMYFUNCTION("""COMPUTED_VALUE"""),"")</f>
        <v/>
      </c>
      <c r="B344" t="str">
        <f>IFERROR(__xludf.DUMMYFUNCTION("""COMPUTED_VALUE"""),"")</f>
        <v/>
      </c>
      <c r="C344" t="str">
        <f>IFERROR(__xludf.DUMMYFUNCTION("""COMPUTED_VALUE"""),"")</f>
        <v/>
      </c>
      <c r="D344" t="str">
        <f>IFERROR(__xludf.DUMMYFUNCTION("""COMPUTED_VALUE"""),"")</f>
        <v/>
      </c>
      <c r="E344" t="str">
        <f>IFERROR(__xludf.DUMMYFUNCTION("""COMPUTED_VALUE"""),"")</f>
        <v/>
      </c>
      <c r="F344" t="str">
        <f>IFERROR(__xludf.DUMMYFUNCTION("""COMPUTED_VALUE"""),"")</f>
        <v/>
      </c>
      <c r="G344" t="str">
        <f>IFERROR(__xludf.DUMMYFUNCTION("""COMPUTED_VALUE"""),"")</f>
        <v/>
      </c>
      <c r="H344" t="str">
        <f>IFERROR(__xludf.DUMMYFUNCTION("""COMPUTED_VALUE"""),"")</f>
        <v/>
      </c>
      <c r="I344" t="str">
        <f>IFERROR(__xludf.DUMMYFUNCTION("""COMPUTED_VALUE"""),"")</f>
        <v/>
      </c>
      <c r="J344" t="str">
        <f>IFERROR(__xludf.DUMMYFUNCTION("""COMPUTED_VALUE"""),"")</f>
        <v/>
      </c>
      <c r="K344" t="str">
        <f>IFERROR(__xludf.DUMMYFUNCTION("""COMPUTED_VALUE"""),"")</f>
        <v/>
      </c>
    </row>
    <row r="345">
      <c r="A345" t="str">
        <f>IFERROR(__xludf.DUMMYFUNCTION("""COMPUTED_VALUE"""),"")</f>
        <v/>
      </c>
      <c r="B345" t="str">
        <f>IFERROR(__xludf.DUMMYFUNCTION("""COMPUTED_VALUE"""),"")</f>
        <v/>
      </c>
      <c r="C345" t="str">
        <f>IFERROR(__xludf.DUMMYFUNCTION("""COMPUTED_VALUE"""),"")</f>
        <v/>
      </c>
      <c r="D345" t="str">
        <f>IFERROR(__xludf.DUMMYFUNCTION("""COMPUTED_VALUE"""),"")</f>
        <v/>
      </c>
      <c r="E345" t="str">
        <f>IFERROR(__xludf.DUMMYFUNCTION("""COMPUTED_VALUE"""),"")</f>
        <v/>
      </c>
      <c r="F345" t="str">
        <f>IFERROR(__xludf.DUMMYFUNCTION("""COMPUTED_VALUE"""),"")</f>
        <v/>
      </c>
      <c r="G345" t="str">
        <f>IFERROR(__xludf.DUMMYFUNCTION("""COMPUTED_VALUE"""),"")</f>
        <v/>
      </c>
      <c r="H345" t="str">
        <f>IFERROR(__xludf.DUMMYFUNCTION("""COMPUTED_VALUE"""),"")</f>
        <v/>
      </c>
      <c r="I345" t="str">
        <f>IFERROR(__xludf.DUMMYFUNCTION("""COMPUTED_VALUE"""),"")</f>
        <v/>
      </c>
      <c r="J345" t="str">
        <f>IFERROR(__xludf.DUMMYFUNCTION("""COMPUTED_VALUE"""),"")</f>
        <v/>
      </c>
      <c r="K345" t="str">
        <f>IFERROR(__xludf.DUMMYFUNCTION("""COMPUTED_VALUE"""),"")</f>
        <v/>
      </c>
    </row>
    <row r="346">
      <c r="A346" t="str">
        <f>IFERROR(__xludf.DUMMYFUNCTION("""COMPUTED_VALUE"""),"")</f>
        <v/>
      </c>
      <c r="B346" t="str">
        <f>IFERROR(__xludf.DUMMYFUNCTION("""COMPUTED_VALUE"""),"")</f>
        <v/>
      </c>
      <c r="C346" t="str">
        <f>IFERROR(__xludf.DUMMYFUNCTION("""COMPUTED_VALUE"""),"")</f>
        <v/>
      </c>
      <c r="D346" t="str">
        <f>IFERROR(__xludf.DUMMYFUNCTION("""COMPUTED_VALUE"""),"")</f>
        <v/>
      </c>
      <c r="E346" t="str">
        <f>IFERROR(__xludf.DUMMYFUNCTION("""COMPUTED_VALUE"""),"")</f>
        <v/>
      </c>
      <c r="F346" t="str">
        <f>IFERROR(__xludf.DUMMYFUNCTION("""COMPUTED_VALUE"""),"")</f>
        <v/>
      </c>
      <c r="G346" t="str">
        <f>IFERROR(__xludf.DUMMYFUNCTION("""COMPUTED_VALUE"""),"")</f>
        <v/>
      </c>
      <c r="H346" t="str">
        <f>IFERROR(__xludf.DUMMYFUNCTION("""COMPUTED_VALUE"""),"")</f>
        <v/>
      </c>
      <c r="I346" t="str">
        <f>IFERROR(__xludf.DUMMYFUNCTION("""COMPUTED_VALUE"""),"")</f>
        <v/>
      </c>
      <c r="J346" t="str">
        <f>IFERROR(__xludf.DUMMYFUNCTION("""COMPUTED_VALUE"""),"")</f>
        <v/>
      </c>
      <c r="K346" t="str">
        <f>IFERROR(__xludf.DUMMYFUNCTION("""COMPUTED_VALUE"""),"")</f>
        <v/>
      </c>
    </row>
    <row r="347">
      <c r="A347" t="str">
        <f>IFERROR(__xludf.DUMMYFUNCTION("""COMPUTED_VALUE"""),"")</f>
        <v/>
      </c>
      <c r="B347" t="str">
        <f>IFERROR(__xludf.DUMMYFUNCTION("""COMPUTED_VALUE"""),"")</f>
        <v/>
      </c>
      <c r="C347" t="str">
        <f>IFERROR(__xludf.DUMMYFUNCTION("""COMPUTED_VALUE"""),"")</f>
        <v/>
      </c>
      <c r="D347" t="str">
        <f>IFERROR(__xludf.DUMMYFUNCTION("""COMPUTED_VALUE"""),"")</f>
        <v/>
      </c>
      <c r="E347" t="str">
        <f>IFERROR(__xludf.DUMMYFUNCTION("""COMPUTED_VALUE"""),"")</f>
        <v/>
      </c>
      <c r="F347" t="str">
        <f>IFERROR(__xludf.DUMMYFUNCTION("""COMPUTED_VALUE"""),"")</f>
        <v/>
      </c>
      <c r="G347" t="str">
        <f>IFERROR(__xludf.DUMMYFUNCTION("""COMPUTED_VALUE"""),"")</f>
        <v/>
      </c>
      <c r="H347" t="str">
        <f>IFERROR(__xludf.DUMMYFUNCTION("""COMPUTED_VALUE"""),"")</f>
        <v/>
      </c>
      <c r="I347" t="str">
        <f>IFERROR(__xludf.DUMMYFUNCTION("""COMPUTED_VALUE"""),"")</f>
        <v/>
      </c>
      <c r="J347" t="str">
        <f>IFERROR(__xludf.DUMMYFUNCTION("""COMPUTED_VALUE"""),"")</f>
        <v/>
      </c>
      <c r="K347" t="str">
        <f>IFERROR(__xludf.DUMMYFUNCTION("""COMPUTED_VALUE"""),"")</f>
        <v/>
      </c>
    </row>
    <row r="348">
      <c r="A348" t="str">
        <f>IFERROR(__xludf.DUMMYFUNCTION("""COMPUTED_VALUE"""),"")</f>
        <v/>
      </c>
      <c r="B348" t="str">
        <f>IFERROR(__xludf.DUMMYFUNCTION("""COMPUTED_VALUE"""),"")</f>
        <v/>
      </c>
      <c r="C348" t="str">
        <f>IFERROR(__xludf.DUMMYFUNCTION("""COMPUTED_VALUE"""),"")</f>
        <v/>
      </c>
      <c r="D348" t="str">
        <f>IFERROR(__xludf.DUMMYFUNCTION("""COMPUTED_VALUE"""),"")</f>
        <v/>
      </c>
      <c r="E348" t="str">
        <f>IFERROR(__xludf.DUMMYFUNCTION("""COMPUTED_VALUE"""),"")</f>
        <v/>
      </c>
      <c r="F348" t="str">
        <f>IFERROR(__xludf.DUMMYFUNCTION("""COMPUTED_VALUE"""),"")</f>
        <v/>
      </c>
      <c r="G348" t="str">
        <f>IFERROR(__xludf.DUMMYFUNCTION("""COMPUTED_VALUE"""),"")</f>
        <v/>
      </c>
      <c r="H348" t="str">
        <f>IFERROR(__xludf.DUMMYFUNCTION("""COMPUTED_VALUE"""),"")</f>
        <v/>
      </c>
      <c r="I348" t="str">
        <f>IFERROR(__xludf.DUMMYFUNCTION("""COMPUTED_VALUE"""),"")</f>
        <v/>
      </c>
      <c r="J348" t="str">
        <f>IFERROR(__xludf.DUMMYFUNCTION("""COMPUTED_VALUE"""),"")</f>
        <v/>
      </c>
      <c r="K348" t="str">
        <f>IFERROR(__xludf.DUMMYFUNCTION("""COMPUTED_VALUE"""),"")</f>
        <v/>
      </c>
    </row>
    <row r="349">
      <c r="A349" t="str">
        <f>IFERROR(__xludf.DUMMYFUNCTION("""COMPUTED_VALUE"""),"")</f>
        <v/>
      </c>
      <c r="B349" t="str">
        <f>IFERROR(__xludf.DUMMYFUNCTION("""COMPUTED_VALUE"""),"")</f>
        <v/>
      </c>
      <c r="C349" t="str">
        <f>IFERROR(__xludf.DUMMYFUNCTION("""COMPUTED_VALUE"""),"")</f>
        <v/>
      </c>
      <c r="D349" t="str">
        <f>IFERROR(__xludf.DUMMYFUNCTION("""COMPUTED_VALUE"""),"")</f>
        <v/>
      </c>
      <c r="E349" t="str">
        <f>IFERROR(__xludf.DUMMYFUNCTION("""COMPUTED_VALUE"""),"")</f>
        <v/>
      </c>
      <c r="F349" t="str">
        <f>IFERROR(__xludf.DUMMYFUNCTION("""COMPUTED_VALUE"""),"")</f>
        <v/>
      </c>
      <c r="G349" t="str">
        <f>IFERROR(__xludf.DUMMYFUNCTION("""COMPUTED_VALUE"""),"")</f>
        <v/>
      </c>
      <c r="H349" t="str">
        <f>IFERROR(__xludf.DUMMYFUNCTION("""COMPUTED_VALUE"""),"")</f>
        <v/>
      </c>
      <c r="I349" t="str">
        <f>IFERROR(__xludf.DUMMYFUNCTION("""COMPUTED_VALUE"""),"")</f>
        <v/>
      </c>
      <c r="J349" t="str">
        <f>IFERROR(__xludf.DUMMYFUNCTION("""COMPUTED_VALUE"""),"")</f>
        <v/>
      </c>
      <c r="K349" t="str">
        <f>IFERROR(__xludf.DUMMYFUNCTION("""COMPUTED_VALUE"""),"")</f>
        <v/>
      </c>
    </row>
    <row r="350">
      <c r="A350" t="str">
        <f>IFERROR(__xludf.DUMMYFUNCTION("""COMPUTED_VALUE"""),"")</f>
        <v/>
      </c>
      <c r="B350" t="str">
        <f>IFERROR(__xludf.DUMMYFUNCTION("""COMPUTED_VALUE"""),"")</f>
        <v/>
      </c>
      <c r="C350" t="str">
        <f>IFERROR(__xludf.DUMMYFUNCTION("""COMPUTED_VALUE"""),"")</f>
        <v/>
      </c>
      <c r="D350" t="str">
        <f>IFERROR(__xludf.DUMMYFUNCTION("""COMPUTED_VALUE"""),"")</f>
        <v/>
      </c>
      <c r="E350" t="str">
        <f>IFERROR(__xludf.DUMMYFUNCTION("""COMPUTED_VALUE"""),"")</f>
        <v/>
      </c>
      <c r="F350" t="str">
        <f>IFERROR(__xludf.DUMMYFUNCTION("""COMPUTED_VALUE"""),"")</f>
        <v/>
      </c>
      <c r="G350" t="str">
        <f>IFERROR(__xludf.DUMMYFUNCTION("""COMPUTED_VALUE"""),"")</f>
        <v/>
      </c>
      <c r="H350" t="str">
        <f>IFERROR(__xludf.DUMMYFUNCTION("""COMPUTED_VALUE"""),"")</f>
        <v/>
      </c>
      <c r="I350" t="str">
        <f>IFERROR(__xludf.DUMMYFUNCTION("""COMPUTED_VALUE"""),"")</f>
        <v/>
      </c>
      <c r="J350" t="str">
        <f>IFERROR(__xludf.DUMMYFUNCTION("""COMPUTED_VALUE"""),"")</f>
        <v/>
      </c>
      <c r="K350" t="str">
        <f>IFERROR(__xludf.DUMMYFUNCTION("""COMPUTED_VALUE"""),"")</f>
        <v/>
      </c>
    </row>
    <row r="351">
      <c r="A351" t="str">
        <f>IFERROR(__xludf.DUMMYFUNCTION("""COMPUTED_VALUE"""),"")</f>
        <v/>
      </c>
      <c r="B351" t="str">
        <f>IFERROR(__xludf.DUMMYFUNCTION("""COMPUTED_VALUE"""),"")</f>
        <v/>
      </c>
      <c r="C351" t="str">
        <f>IFERROR(__xludf.DUMMYFUNCTION("""COMPUTED_VALUE"""),"")</f>
        <v/>
      </c>
      <c r="D351" t="str">
        <f>IFERROR(__xludf.DUMMYFUNCTION("""COMPUTED_VALUE"""),"")</f>
        <v/>
      </c>
      <c r="E351" t="str">
        <f>IFERROR(__xludf.DUMMYFUNCTION("""COMPUTED_VALUE"""),"")</f>
        <v/>
      </c>
      <c r="F351" t="str">
        <f>IFERROR(__xludf.DUMMYFUNCTION("""COMPUTED_VALUE"""),"")</f>
        <v/>
      </c>
      <c r="G351" t="str">
        <f>IFERROR(__xludf.DUMMYFUNCTION("""COMPUTED_VALUE"""),"")</f>
        <v/>
      </c>
      <c r="H351" t="str">
        <f>IFERROR(__xludf.DUMMYFUNCTION("""COMPUTED_VALUE"""),"")</f>
        <v/>
      </c>
      <c r="I351" t="str">
        <f>IFERROR(__xludf.DUMMYFUNCTION("""COMPUTED_VALUE"""),"")</f>
        <v/>
      </c>
      <c r="J351" t="str">
        <f>IFERROR(__xludf.DUMMYFUNCTION("""COMPUTED_VALUE"""),"")</f>
        <v/>
      </c>
      <c r="K351" t="str">
        <f>IFERROR(__xludf.DUMMYFUNCTION("""COMPUTED_VALUE"""),"")</f>
        <v/>
      </c>
    </row>
    <row r="352">
      <c r="A352" t="str">
        <f>IFERROR(__xludf.DUMMYFUNCTION("""COMPUTED_VALUE"""),"")</f>
        <v/>
      </c>
      <c r="B352" t="str">
        <f>IFERROR(__xludf.DUMMYFUNCTION("""COMPUTED_VALUE"""),"")</f>
        <v/>
      </c>
      <c r="C352" t="str">
        <f>IFERROR(__xludf.DUMMYFUNCTION("""COMPUTED_VALUE"""),"")</f>
        <v/>
      </c>
      <c r="D352" t="str">
        <f>IFERROR(__xludf.DUMMYFUNCTION("""COMPUTED_VALUE"""),"")</f>
        <v/>
      </c>
      <c r="E352" t="str">
        <f>IFERROR(__xludf.DUMMYFUNCTION("""COMPUTED_VALUE"""),"")</f>
        <v/>
      </c>
      <c r="F352" t="str">
        <f>IFERROR(__xludf.DUMMYFUNCTION("""COMPUTED_VALUE"""),"")</f>
        <v/>
      </c>
      <c r="G352" t="str">
        <f>IFERROR(__xludf.DUMMYFUNCTION("""COMPUTED_VALUE"""),"")</f>
        <v/>
      </c>
      <c r="H352" t="str">
        <f>IFERROR(__xludf.DUMMYFUNCTION("""COMPUTED_VALUE"""),"")</f>
        <v/>
      </c>
      <c r="I352" t="str">
        <f>IFERROR(__xludf.DUMMYFUNCTION("""COMPUTED_VALUE"""),"")</f>
        <v/>
      </c>
      <c r="J352" t="str">
        <f>IFERROR(__xludf.DUMMYFUNCTION("""COMPUTED_VALUE"""),"")</f>
        <v/>
      </c>
      <c r="K352" t="str">
        <f>IFERROR(__xludf.DUMMYFUNCTION("""COMPUTED_VALUE"""),"")</f>
        <v/>
      </c>
    </row>
    <row r="353">
      <c r="A353" t="str">
        <f>IFERROR(__xludf.DUMMYFUNCTION("""COMPUTED_VALUE"""),"")</f>
        <v/>
      </c>
      <c r="B353" t="str">
        <f>IFERROR(__xludf.DUMMYFUNCTION("""COMPUTED_VALUE"""),"")</f>
        <v/>
      </c>
      <c r="C353" t="str">
        <f>IFERROR(__xludf.DUMMYFUNCTION("""COMPUTED_VALUE"""),"")</f>
        <v/>
      </c>
      <c r="D353" t="str">
        <f>IFERROR(__xludf.DUMMYFUNCTION("""COMPUTED_VALUE"""),"")</f>
        <v/>
      </c>
      <c r="E353" t="str">
        <f>IFERROR(__xludf.DUMMYFUNCTION("""COMPUTED_VALUE"""),"")</f>
        <v/>
      </c>
      <c r="F353" t="str">
        <f>IFERROR(__xludf.DUMMYFUNCTION("""COMPUTED_VALUE"""),"")</f>
        <v/>
      </c>
      <c r="G353" t="str">
        <f>IFERROR(__xludf.DUMMYFUNCTION("""COMPUTED_VALUE"""),"")</f>
        <v/>
      </c>
      <c r="H353" t="str">
        <f>IFERROR(__xludf.DUMMYFUNCTION("""COMPUTED_VALUE"""),"")</f>
        <v/>
      </c>
      <c r="I353" t="str">
        <f>IFERROR(__xludf.DUMMYFUNCTION("""COMPUTED_VALUE"""),"")</f>
        <v/>
      </c>
      <c r="J353" t="str">
        <f>IFERROR(__xludf.DUMMYFUNCTION("""COMPUTED_VALUE"""),"")</f>
        <v/>
      </c>
      <c r="K353" t="str">
        <f>IFERROR(__xludf.DUMMYFUNCTION("""COMPUTED_VALUE"""),"")</f>
        <v/>
      </c>
    </row>
    <row r="354">
      <c r="A354" t="str">
        <f>IFERROR(__xludf.DUMMYFUNCTION("""COMPUTED_VALUE"""),"")</f>
        <v/>
      </c>
      <c r="B354" t="str">
        <f>IFERROR(__xludf.DUMMYFUNCTION("""COMPUTED_VALUE"""),"")</f>
        <v/>
      </c>
      <c r="C354" t="str">
        <f>IFERROR(__xludf.DUMMYFUNCTION("""COMPUTED_VALUE"""),"")</f>
        <v/>
      </c>
      <c r="D354" t="str">
        <f>IFERROR(__xludf.DUMMYFUNCTION("""COMPUTED_VALUE"""),"")</f>
        <v/>
      </c>
      <c r="E354" t="str">
        <f>IFERROR(__xludf.DUMMYFUNCTION("""COMPUTED_VALUE"""),"")</f>
        <v/>
      </c>
      <c r="F354" t="str">
        <f>IFERROR(__xludf.DUMMYFUNCTION("""COMPUTED_VALUE"""),"")</f>
        <v/>
      </c>
      <c r="G354" t="str">
        <f>IFERROR(__xludf.DUMMYFUNCTION("""COMPUTED_VALUE"""),"")</f>
        <v/>
      </c>
      <c r="H354" t="str">
        <f>IFERROR(__xludf.DUMMYFUNCTION("""COMPUTED_VALUE"""),"")</f>
        <v/>
      </c>
      <c r="I354" t="str">
        <f>IFERROR(__xludf.DUMMYFUNCTION("""COMPUTED_VALUE"""),"")</f>
        <v/>
      </c>
      <c r="J354" t="str">
        <f>IFERROR(__xludf.DUMMYFUNCTION("""COMPUTED_VALUE"""),"")</f>
        <v/>
      </c>
      <c r="K354" t="str">
        <f>IFERROR(__xludf.DUMMYFUNCTION("""COMPUTED_VALUE"""),"")</f>
        <v/>
      </c>
    </row>
    <row r="355">
      <c r="A355" t="str">
        <f>IFERROR(__xludf.DUMMYFUNCTION("""COMPUTED_VALUE"""),"")</f>
        <v/>
      </c>
      <c r="B355" t="str">
        <f>IFERROR(__xludf.DUMMYFUNCTION("""COMPUTED_VALUE"""),"")</f>
        <v/>
      </c>
      <c r="C355" t="str">
        <f>IFERROR(__xludf.DUMMYFUNCTION("""COMPUTED_VALUE"""),"")</f>
        <v/>
      </c>
      <c r="D355" t="str">
        <f>IFERROR(__xludf.DUMMYFUNCTION("""COMPUTED_VALUE"""),"")</f>
        <v/>
      </c>
      <c r="E355" t="str">
        <f>IFERROR(__xludf.DUMMYFUNCTION("""COMPUTED_VALUE"""),"")</f>
        <v/>
      </c>
      <c r="F355" t="str">
        <f>IFERROR(__xludf.DUMMYFUNCTION("""COMPUTED_VALUE"""),"")</f>
        <v/>
      </c>
      <c r="G355" t="str">
        <f>IFERROR(__xludf.DUMMYFUNCTION("""COMPUTED_VALUE"""),"")</f>
        <v/>
      </c>
      <c r="H355" t="str">
        <f>IFERROR(__xludf.DUMMYFUNCTION("""COMPUTED_VALUE"""),"")</f>
        <v/>
      </c>
      <c r="I355" t="str">
        <f>IFERROR(__xludf.DUMMYFUNCTION("""COMPUTED_VALUE"""),"")</f>
        <v/>
      </c>
      <c r="J355" t="str">
        <f>IFERROR(__xludf.DUMMYFUNCTION("""COMPUTED_VALUE"""),"")</f>
        <v/>
      </c>
      <c r="K355" t="str">
        <f>IFERROR(__xludf.DUMMYFUNCTION("""COMPUTED_VALUE"""),"")</f>
        <v/>
      </c>
    </row>
    <row r="356">
      <c r="A356" t="str">
        <f>IFERROR(__xludf.DUMMYFUNCTION("""COMPUTED_VALUE"""),"")</f>
        <v/>
      </c>
      <c r="B356" t="str">
        <f>IFERROR(__xludf.DUMMYFUNCTION("""COMPUTED_VALUE"""),"")</f>
        <v/>
      </c>
      <c r="C356" t="str">
        <f>IFERROR(__xludf.DUMMYFUNCTION("""COMPUTED_VALUE"""),"")</f>
        <v/>
      </c>
      <c r="D356" t="str">
        <f>IFERROR(__xludf.DUMMYFUNCTION("""COMPUTED_VALUE"""),"")</f>
        <v/>
      </c>
      <c r="E356" t="str">
        <f>IFERROR(__xludf.DUMMYFUNCTION("""COMPUTED_VALUE"""),"")</f>
        <v/>
      </c>
      <c r="F356" t="str">
        <f>IFERROR(__xludf.DUMMYFUNCTION("""COMPUTED_VALUE"""),"")</f>
        <v/>
      </c>
      <c r="G356" t="str">
        <f>IFERROR(__xludf.DUMMYFUNCTION("""COMPUTED_VALUE"""),"")</f>
        <v/>
      </c>
      <c r="H356" t="str">
        <f>IFERROR(__xludf.DUMMYFUNCTION("""COMPUTED_VALUE"""),"")</f>
        <v/>
      </c>
      <c r="I356" t="str">
        <f>IFERROR(__xludf.DUMMYFUNCTION("""COMPUTED_VALUE"""),"")</f>
        <v/>
      </c>
      <c r="J356" t="str">
        <f>IFERROR(__xludf.DUMMYFUNCTION("""COMPUTED_VALUE"""),"")</f>
        <v/>
      </c>
      <c r="K356" t="str">
        <f>IFERROR(__xludf.DUMMYFUNCTION("""COMPUTED_VALUE"""),"")</f>
        <v/>
      </c>
    </row>
    <row r="357">
      <c r="A357" t="str">
        <f>IFERROR(__xludf.DUMMYFUNCTION("""COMPUTED_VALUE"""),"")</f>
        <v/>
      </c>
      <c r="B357" t="str">
        <f>IFERROR(__xludf.DUMMYFUNCTION("""COMPUTED_VALUE"""),"")</f>
        <v/>
      </c>
      <c r="C357" t="str">
        <f>IFERROR(__xludf.DUMMYFUNCTION("""COMPUTED_VALUE"""),"")</f>
        <v/>
      </c>
      <c r="D357" t="str">
        <f>IFERROR(__xludf.DUMMYFUNCTION("""COMPUTED_VALUE"""),"")</f>
        <v/>
      </c>
      <c r="E357" t="str">
        <f>IFERROR(__xludf.DUMMYFUNCTION("""COMPUTED_VALUE"""),"")</f>
        <v/>
      </c>
      <c r="F357" t="str">
        <f>IFERROR(__xludf.DUMMYFUNCTION("""COMPUTED_VALUE"""),"")</f>
        <v/>
      </c>
      <c r="G357" t="str">
        <f>IFERROR(__xludf.DUMMYFUNCTION("""COMPUTED_VALUE"""),"")</f>
        <v/>
      </c>
      <c r="H357" t="str">
        <f>IFERROR(__xludf.DUMMYFUNCTION("""COMPUTED_VALUE"""),"")</f>
        <v/>
      </c>
      <c r="I357" t="str">
        <f>IFERROR(__xludf.DUMMYFUNCTION("""COMPUTED_VALUE"""),"")</f>
        <v/>
      </c>
      <c r="J357" t="str">
        <f>IFERROR(__xludf.DUMMYFUNCTION("""COMPUTED_VALUE"""),"")</f>
        <v/>
      </c>
      <c r="K357" t="str">
        <f>IFERROR(__xludf.DUMMYFUNCTION("""COMPUTED_VALUE"""),"")</f>
        <v/>
      </c>
    </row>
    <row r="358">
      <c r="A358" t="str">
        <f>IFERROR(__xludf.DUMMYFUNCTION("""COMPUTED_VALUE"""),"")</f>
        <v/>
      </c>
      <c r="B358" t="str">
        <f>IFERROR(__xludf.DUMMYFUNCTION("""COMPUTED_VALUE"""),"")</f>
        <v/>
      </c>
      <c r="C358" t="str">
        <f>IFERROR(__xludf.DUMMYFUNCTION("""COMPUTED_VALUE"""),"")</f>
        <v/>
      </c>
      <c r="D358" t="str">
        <f>IFERROR(__xludf.DUMMYFUNCTION("""COMPUTED_VALUE"""),"")</f>
        <v/>
      </c>
      <c r="E358" t="str">
        <f>IFERROR(__xludf.DUMMYFUNCTION("""COMPUTED_VALUE"""),"")</f>
        <v/>
      </c>
      <c r="F358" t="str">
        <f>IFERROR(__xludf.DUMMYFUNCTION("""COMPUTED_VALUE"""),"")</f>
        <v/>
      </c>
      <c r="G358" t="str">
        <f>IFERROR(__xludf.DUMMYFUNCTION("""COMPUTED_VALUE"""),"")</f>
        <v/>
      </c>
      <c r="H358" t="str">
        <f>IFERROR(__xludf.DUMMYFUNCTION("""COMPUTED_VALUE"""),"")</f>
        <v/>
      </c>
      <c r="I358" t="str">
        <f>IFERROR(__xludf.DUMMYFUNCTION("""COMPUTED_VALUE"""),"")</f>
        <v/>
      </c>
      <c r="J358" t="str">
        <f>IFERROR(__xludf.DUMMYFUNCTION("""COMPUTED_VALUE"""),"")</f>
        <v/>
      </c>
      <c r="K358" t="str">
        <f>IFERROR(__xludf.DUMMYFUNCTION("""COMPUTED_VALUE"""),"")</f>
        <v/>
      </c>
    </row>
    <row r="359">
      <c r="A359" t="str">
        <f>IFERROR(__xludf.DUMMYFUNCTION("""COMPUTED_VALUE"""),"")</f>
        <v/>
      </c>
      <c r="B359" t="str">
        <f>IFERROR(__xludf.DUMMYFUNCTION("""COMPUTED_VALUE"""),"")</f>
        <v/>
      </c>
      <c r="C359" t="str">
        <f>IFERROR(__xludf.DUMMYFUNCTION("""COMPUTED_VALUE"""),"")</f>
        <v/>
      </c>
      <c r="D359" t="str">
        <f>IFERROR(__xludf.DUMMYFUNCTION("""COMPUTED_VALUE"""),"")</f>
        <v/>
      </c>
      <c r="E359" t="str">
        <f>IFERROR(__xludf.DUMMYFUNCTION("""COMPUTED_VALUE"""),"")</f>
        <v/>
      </c>
      <c r="F359" t="str">
        <f>IFERROR(__xludf.DUMMYFUNCTION("""COMPUTED_VALUE"""),"")</f>
        <v/>
      </c>
      <c r="G359" t="str">
        <f>IFERROR(__xludf.DUMMYFUNCTION("""COMPUTED_VALUE"""),"")</f>
        <v/>
      </c>
      <c r="H359" t="str">
        <f>IFERROR(__xludf.DUMMYFUNCTION("""COMPUTED_VALUE"""),"")</f>
        <v/>
      </c>
      <c r="I359" t="str">
        <f>IFERROR(__xludf.DUMMYFUNCTION("""COMPUTED_VALUE"""),"")</f>
        <v/>
      </c>
      <c r="J359" t="str">
        <f>IFERROR(__xludf.DUMMYFUNCTION("""COMPUTED_VALUE"""),"")</f>
        <v/>
      </c>
      <c r="K359" t="str">
        <f>IFERROR(__xludf.DUMMYFUNCTION("""COMPUTED_VALUE"""),"")</f>
        <v/>
      </c>
    </row>
    <row r="360">
      <c r="A360" t="str">
        <f>IFERROR(__xludf.DUMMYFUNCTION("""COMPUTED_VALUE"""),"")</f>
        <v/>
      </c>
      <c r="B360" t="str">
        <f>IFERROR(__xludf.DUMMYFUNCTION("""COMPUTED_VALUE"""),"")</f>
        <v/>
      </c>
      <c r="C360" t="str">
        <f>IFERROR(__xludf.DUMMYFUNCTION("""COMPUTED_VALUE"""),"")</f>
        <v/>
      </c>
      <c r="D360" t="str">
        <f>IFERROR(__xludf.DUMMYFUNCTION("""COMPUTED_VALUE"""),"")</f>
        <v/>
      </c>
      <c r="E360" t="str">
        <f>IFERROR(__xludf.DUMMYFUNCTION("""COMPUTED_VALUE"""),"")</f>
        <v/>
      </c>
      <c r="F360" t="str">
        <f>IFERROR(__xludf.DUMMYFUNCTION("""COMPUTED_VALUE"""),"")</f>
        <v/>
      </c>
      <c r="G360" t="str">
        <f>IFERROR(__xludf.DUMMYFUNCTION("""COMPUTED_VALUE"""),"")</f>
        <v/>
      </c>
      <c r="H360" t="str">
        <f>IFERROR(__xludf.DUMMYFUNCTION("""COMPUTED_VALUE"""),"")</f>
        <v/>
      </c>
      <c r="I360" t="str">
        <f>IFERROR(__xludf.DUMMYFUNCTION("""COMPUTED_VALUE"""),"")</f>
        <v/>
      </c>
      <c r="J360" t="str">
        <f>IFERROR(__xludf.DUMMYFUNCTION("""COMPUTED_VALUE"""),"")</f>
        <v/>
      </c>
      <c r="K360" t="str">
        <f>IFERROR(__xludf.DUMMYFUNCTION("""COMPUTED_VALUE"""),"")</f>
        <v/>
      </c>
    </row>
    <row r="361">
      <c r="A361" t="str">
        <f>IFERROR(__xludf.DUMMYFUNCTION("""COMPUTED_VALUE"""),"")</f>
        <v/>
      </c>
      <c r="B361" t="str">
        <f>IFERROR(__xludf.DUMMYFUNCTION("""COMPUTED_VALUE"""),"")</f>
        <v/>
      </c>
      <c r="C361" t="str">
        <f>IFERROR(__xludf.DUMMYFUNCTION("""COMPUTED_VALUE"""),"")</f>
        <v/>
      </c>
      <c r="D361" t="str">
        <f>IFERROR(__xludf.DUMMYFUNCTION("""COMPUTED_VALUE"""),"")</f>
        <v/>
      </c>
      <c r="E361" t="str">
        <f>IFERROR(__xludf.DUMMYFUNCTION("""COMPUTED_VALUE"""),"")</f>
        <v/>
      </c>
      <c r="F361" t="str">
        <f>IFERROR(__xludf.DUMMYFUNCTION("""COMPUTED_VALUE"""),"")</f>
        <v/>
      </c>
      <c r="G361" t="str">
        <f>IFERROR(__xludf.DUMMYFUNCTION("""COMPUTED_VALUE"""),"")</f>
        <v/>
      </c>
      <c r="H361" t="str">
        <f>IFERROR(__xludf.DUMMYFUNCTION("""COMPUTED_VALUE"""),"")</f>
        <v/>
      </c>
      <c r="I361" t="str">
        <f>IFERROR(__xludf.DUMMYFUNCTION("""COMPUTED_VALUE"""),"")</f>
        <v/>
      </c>
      <c r="J361" t="str">
        <f>IFERROR(__xludf.DUMMYFUNCTION("""COMPUTED_VALUE"""),"")</f>
        <v/>
      </c>
      <c r="K361" t="str">
        <f>IFERROR(__xludf.DUMMYFUNCTION("""COMPUTED_VALUE"""),"")</f>
        <v/>
      </c>
    </row>
    <row r="362">
      <c r="A362" t="str">
        <f>IFERROR(__xludf.DUMMYFUNCTION("""COMPUTED_VALUE"""),"")</f>
        <v/>
      </c>
      <c r="B362" t="str">
        <f>IFERROR(__xludf.DUMMYFUNCTION("""COMPUTED_VALUE"""),"")</f>
        <v/>
      </c>
      <c r="C362" t="str">
        <f>IFERROR(__xludf.DUMMYFUNCTION("""COMPUTED_VALUE"""),"")</f>
        <v/>
      </c>
      <c r="D362" t="str">
        <f>IFERROR(__xludf.DUMMYFUNCTION("""COMPUTED_VALUE"""),"")</f>
        <v/>
      </c>
      <c r="E362" t="str">
        <f>IFERROR(__xludf.DUMMYFUNCTION("""COMPUTED_VALUE"""),"")</f>
        <v/>
      </c>
      <c r="F362" t="str">
        <f>IFERROR(__xludf.DUMMYFUNCTION("""COMPUTED_VALUE"""),"")</f>
        <v/>
      </c>
      <c r="G362" t="str">
        <f>IFERROR(__xludf.DUMMYFUNCTION("""COMPUTED_VALUE"""),"")</f>
        <v/>
      </c>
      <c r="H362" t="str">
        <f>IFERROR(__xludf.DUMMYFUNCTION("""COMPUTED_VALUE"""),"")</f>
        <v/>
      </c>
      <c r="I362" t="str">
        <f>IFERROR(__xludf.DUMMYFUNCTION("""COMPUTED_VALUE"""),"")</f>
        <v/>
      </c>
      <c r="J362" t="str">
        <f>IFERROR(__xludf.DUMMYFUNCTION("""COMPUTED_VALUE"""),"")</f>
        <v/>
      </c>
      <c r="K362" t="str">
        <f>IFERROR(__xludf.DUMMYFUNCTION("""COMPUTED_VALUE"""),"")</f>
        <v/>
      </c>
    </row>
    <row r="363">
      <c r="A363" t="str">
        <f>IFERROR(__xludf.DUMMYFUNCTION("""COMPUTED_VALUE"""),"")</f>
        <v/>
      </c>
      <c r="B363" t="str">
        <f>IFERROR(__xludf.DUMMYFUNCTION("""COMPUTED_VALUE"""),"")</f>
        <v/>
      </c>
      <c r="C363" t="str">
        <f>IFERROR(__xludf.DUMMYFUNCTION("""COMPUTED_VALUE"""),"")</f>
        <v/>
      </c>
      <c r="D363" t="str">
        <f>IFERROR(__xludf.DUMMYFUNCTION("""COMPUTED_VALUE"""),"")</f>
        <v/>
      </c>
      <c r="E363" t="str">
        <f>IFERROR(__xludf.DUMMYFUNCTION("""COMPUTED_VALUE"""),"")</f>
        <v/>
      </c>
      <c r="F363" t="str">
        <f>IFERROR(__xludf.DUMMYFUNCTION("""COMPUTED_VALUE"""),"")</f>
        <v/>
      </c>
      <c r="G363" t="str">
        <f>IFERROR(__xludf.DUMMYFUNCTION("""COMPUTED_VALUE"""),"")</f>
        <v/>
      </c>
      <c r="H363" t="str">
        <f>IFERROR(__xludf.DUMMYFUNCTION("""COMPUTED_VALUE"""),"")</f>
        <v/>
      </c>
      <c r="I363" t="str">
        <f>IFERROR(__xludf.DUMMYFUNCTION("""COMPUTED_VALUE"""),"")</f>
        <v/>
      </c>
      <c r="J363" t="str">
        <f>IFERROR(__xludf.DUMMYFUNCTION("""COMPUTED_VALUE"""),"")</f>
        <v/>
      </c>
      <c r="K363" t="str">
        <f>IFERROR(__xludf.DUMMYFUNCTION("""COMPUTED_VALUE"""),"")</f>
        <v/>
      </c>
    </row>
    <row r="364">
      <c r="A364" t="str">
        <f>IFERROR(__xludf.DUMMYFUNCTION("""COMPUTED_VALUE"""),"")</f>
        <v/>
      </c>
      <c r="B364" t="str">
        <f>IFERROR(__xludf.DUMMYFUNCTION("""COMPUTED_VALUE"""),"")</f>
        <v/>
      </c>
      <c r="C364" t="str">
        <f>IFERROR(__xludf.DUMMYFUNCTION("""COMPUTED_VALUE"""),"")</f>
        <v/>
      </c>
      <c r="D364" t="str">
        <f>IFERROR(__xludf.DUMMYFUNCTION("""COMPUTED_VALUE"""),"")</f>
        <v/>
      </c>
      <c r="E364" t="str">
        <f>IFERROR(__xludf.DUMMYFUNCTION("""COMPUTED_VALUE"""),"")</f>
        <v/>
      </c>
      <c r="F364" t="str">
        <f>IFERROR(__xludf.DUMMYFUNCTION("""COMPUTED_VALUE"""),"")</f>
        <v/>
      </c>
      <c r="G364" t="str">
        <f>IFERROR(__xludf.DUMMYFUNCTION("""COMPUTED_VALUE"""),"")</f>
        <v/>
      </c>
      <c r="H364" t="str">
        <f>IFERROR(__xludf.DUMMYFUNCTION("""COMPUTED_VALUE"""),"")</f>
        <v/>
      </c>
      <c r="I364" t="str">
        <f>IFERROR(__xludf.DUMMYFUNCTION("""COMPUTED_VALUE"""),"")</f>
        <v/>
      </c>
      <c r="J364" t="str">
        <f>IFERROR(__xludf.DUMMYFUNCTION("""COMPUTED_VALUE"""),"")</f>
        <v/>
      </c>
      <c r="K364" t="str">
        <f>IFERROR(__xludf.DUMMYFUNCTION("""COMPUTED_VALUE"""),"")</f>
        <v/>
      </c>
    </row>
    <row r="365">
      <c r="A365" t="str">
        <f>IFERROR(__xludf.DUMMYFUNCTION("""COMPUTED_VALUE"""),"")</f>
        <v/>
      </c>
      <c r="B365" t="str">
        <f>IFERROR(__xludf.DUMMYFUNCTION("""COMPUTED_VALUE"""),"")</f>
        <v/>
      </c>
      <c r="C365" t="str">
        <f>IFERROR(__xludf.DUMMYFUNCTION("""COMPUTED_VALUE"""),"")</f>
        <v/>
      </c>
      <c r="D365" t="str">
        <f>IFERROR(__xludf.DUMMYFUNCTION("""COMPUTED_VALUE"""),"")</f>
        <v/>
      </c>
      <c r="E365" t="str">
        <f>IFERROR(__xludf.DUMMYFUNCTION("""COMPUTED_VALUE"""),"")</f>
        <v/>
      </c>
      <c r="F365" t="str">
        <f>IFERROR(__xludf.DUMMYFUNCTION("""COMPUTED_VALUE"""),"")</f>
        <v/>
      </c>
      <c r="G365" t="str">
        <f>IFERROR(__xludf.DUMMYFUNCTION("""COMPUTED_VALUE"""),"")</f>
        <v/>
      </c>
      <c r="H365" t="str">
        <f>IFERROR(__xludf.DUMMYFUNCTION("""COMPUTED_VALUE"""),"")</f>
        <v/>
      </c>
      <c r="I365" t="str">
        <f>IFERROR(__xludf.DUMMYFUNCTION("""COMPUTED_VALUE"""),"")</f>
        <v/>
      </c>
      <c r="J365" t="str">
        <f>IFERROR(__xludf.DUMMYFUNCTION("""COMPUTED_VALUE"""),"")</f>
        <v/>
      </c>
      <c r="K365" t="str">
        <f>IFERROR(__xludf.DUMMYFUNCTION("""COMPUTED_VALUE"""),"")</f>
        <v/>
      </c>
    </row>
    <row r="366">
      <c r="A366" t="str">
        <f>IFERROR(__xludf.DUMMYFUNCTION("""COMPUTED_VALUE"""),"")</f>
        <v/>
      </c>
      <c r="B366" t="str">
        <f>IFERROR(__xludf.DUMMYFUNCTION("""COMPUTED_VALUE"""),"")</f>
        <v/>
      </c>
      <c r="C366" t="str">
        <f>IFERROR(__xludf.DUMMYFUNCTION("""COMPUTED_VALUE"""),"")</f>
        <v/>
      </c>
      <c r="D366" t="str">
        <f>IFERROR(__xludf.DUMMYFUNCTION("""COMPUTED_VALUE"""),"")</f>
        <v/>
      </c>
      <c r="E366" t="str">
        <f>IFERROR(__xludf.DUMMYFUNCTION("""COMPUTED_VALUE"""),"")</f>
        <v/>
      </c>
      <c r="F366" t="str">
        <f>IFERROR(__xludf.DUMMYFUNCTION("""COMPUTED_VALUE"""),"")</f>
        <v/>
      </c>
      <c r="G366" t="str">
        <f>IFERROR(__xludf.DUMMYFUNCTION("""COMPUTED_VALUE"""),"")</f>
        <v/>
      </c>
      <c r="H366" t="str">
        <f>IFERROR(__xludf.DUMMYFUNCTION("""COMPUTED_VALUE"""),"")</f>
        <v/>
      </c>
      <c r="I366" t="str">
        <f>IFERROR(__xludf.DUMMYFUNCTION("""COMPUTED_VALUE"""),"")</f>
        <v/>
      </c>
      <c r="J366" t="str">
        <f>IFERROR(__xludf.DUMMYFUNCTION("""COMPUTED_VALUE"""),"")</f>
        <v/>
      </c>
      <c r="K366" t="str">
        <f>IFERROR(__xludf.DUMMYFUNCTION("""COMPUTED_VALUE"""),"")</f>
        <v/>
      </c>
    </row>
    <row r="367">
      <c r="A367" t="str">
        <f>IFERROR(__xludf.DUMMYFUNCTION("""COMPUTED_VALUE"""),"")</f>
        <v/>
      </c>
      <c r="B367" t="str">
        <f>IFERROR(__xludf.DUMMYFUNCTION("""COMPUTED_VALUE"""),"")</f>
        <v/>
      </c>
      <c r="C367" t="str">
        <f>IFERROR(__xludf.DUMMYFUNCTION("""COMPUTED_VALUE"""),"")</f>
        <v/>
      </c>
      <c r="D367" t="str">
        <f>IFERROR(__xludf.DUMMYFUNCTION("""COMPUTED_VALUE"""),"")</f>
        <v/>
      </c>
      <c r="E367" t="str">
        <f>IFERROR(__xludf.DUMMYFUNCTION("""COMPUTED_VALUE"""),"")</f>
        <v/>
      </c>
      <c r="F367" t="str">
        <f>IFERROR(__xludf.DUMMYFUNCTION("""COMPUTED_VALUE"""),"")</f>
        <v/>
      </c>
      <c r="G367" t="str">
        <f>IFERROR(__xludf.DUMMYFUNCTION("""COMPUTED_VALUE"""),"")</f>
        <v/>
      </c>
      <c r="H367" t="str">
        <f>IFERROR(__xludf.DUMMYFUNCTION("""COMPUTED_VALUE"""),"")</f>
        <v/>
      </c>
      <c r="I367" t="str">
        <f>IFERROR(__xludf.DUMMYFUNCTION("""COMPUTED_VALUE"""),"")</f>
        <v/>
      </c>
      <c r="J367" t="str">
        <f>IFERROR(__xludf.DUMMYFUNCTION("""COMPUTED_VALUE"""),"")</f>
        <v/>
      </c>
      <c r="K367" t="str">
        <f>IFERROR(__xludf.DUMMYFUNCTION("""COMPUTED_VALUE"""),"")</f>
        <v/>
      </c>
    </row>
    <row r="368">
      <c r="A368" t="str">
        <f>IFERROR(__xludf.DUMMYFUNCTION("""COMPUTED_VALUE"""),"")</f>
        <v/>
      </c>
      <c r="B368" t="str">
        <f>IFERROR(__xludf.DUMMYFUNCTION("""COMPUTED_VALUE"""),"")</f>
        <v/>
      </c>
      <c r="C368" t="str">
        <f>IFERROR(__xludf.DUMMYFUNCTION("""COMPUTED_VALUE"""),"")</f>
        <v/>
      </c>
      <c r="D368" t="str">
        <f>IFERROR(__xludf.DUMMYFUNCTION("""COMPUTED_VALUE"""),"")</f>
        <v/>
      </c>
      <c r="E368" t="str">
        <f>IFERROR(__xludf.DUMMYFUNCTION("""COMPUTED_VALUE"""),"")</f>
        <v/>
      </c>
      <c r="F368" t="str">
        <f>IFERROR(__xludf.DUMMYFUNCTION("""COMPUTED_VALUE"""),"")</f>
        <v/>
      </c>
      <c r="G368" t="str">
        <f>IFERROR(__xludf.DUMMYFUNCTION("""COMPUTED_VALUE"""),"")</f>
        <v/>
      </c>
      <c r="H368" t="str">
        <f>IFERROR(__xludf.DUMMYFUNCTION("""COMPUTED_VALUE"""),"")</f>
        <v/>
      </c>
      <c r="I368" t="str">
        <f>IFERROR(__xludf.DUMMYFUNCTION("""COMPUTED_VALUE"""),"")</f>
        <v/>
      </c>
      <c r="J368" t="str">
        <f>IFERROR(__xludf.DUMMYFUNCTION("""COMPUTED_VALUE"""),"")</f>
        <v/>
      </c>
      <c r="K368" t="str">
        <f>IFERROR(__xludf.DUMMYFUNCTION("""COMPUTED_VALUE"""),"")</f>
        <v/>
      </c>
    </row>
    <row r="369">
      <c r="A369" t="str">
        <f>IFERROR(__xludf.DUMMYFUNCTION("""COMPUTED_VALUE"""),"")</f>
        <v/>
      </c>
      <c r="B369" t="str">
        <f>IFERROR(__xludf.DUMMYFUNCTION("""COMPUTED_VALUE"""),"")</f>
        <v/>
      </c>
      <c r="C369" t="str">
        <f>IFERROR(__xludf.DUMMYFUNCTION("""COMPUTED_VALUE"""),"")</f>
        <v/>
      </c>
      <c r="D369" t="str">
        <f>IFERROR(__xludf.DUMMYFUNCTION("""COMPUTED_VALUE"""),"")</f>
        <v/>
      </c>
      <c r="E369" t="str">
        <f>IFERROR(__xludf.DUMMYFUNCTION("""COMPUTED_VALUE"""),"")</f>
        <v/>
      </c>
      <c r="F369" t="str">
        <f>IFERROR(__xludf.DUMMYFUNCTION("""COMPUTED_VALUE"""),"")</f>
        <v/>
      </c>
      <c r="G369" t="str">
        <f>IFERROR(__xludf.DUMMYFUNCTION("""COMPUTED_VALUE"""),"")</f>
        <v/>
      </c>
      <c r="H369" t="str">
        <f>IFERROR(__xludf.DUMMYFUNCTION("""COMPUTED_VALUE"""),"")</f>
        <v/>
      </c>
      <c r="I369" t="str">
        <f>IFERROR(__xludf.DUMMYFUNCTION("""COMPUTED_VALUE"""),"")</f>
        <v/>
      </c>
      <c r="J369" t="str">
        <f>IFERROR(__xludf.DUMMYFUNCTION("""COMPUTED_VALUE"""),"")</f>
        <v/>
      </c>
      <c r="K369" t="str">
        <f>IFERROR(__xludf.DUMMYFUNCTION("""COMPUTED_VALUE"""),"")</f>
        <v/>
      </c>
    </row>
    <row r="370">
      <c r="A370" t="str">
        <f>IFERROR(__xludf.DUMMYFUNCTION("""COMPUTED_VALUE"""),"")</f>
        <v/>
      </c>
      <c r="B370" t="str">
        <f>IFERROR(__xludf.DUMMYFUNCTION("""COMPUTED_VALUE"""),"")</f>
        <v/>
      </c>
      <c r="C370" t="str">
        <f>IFERROR(__xludf.DUMMYFUNCTION("""COMPUTED_VALUE"""),"")</f>
        <v/>
      </c>
      <c r="D370" t="str">
        <f>IFERROR(__xludf.DUMMYFUNCTION("""COMPUTED_VALUE"""),"")</f>
        <v/>
      </c>
      <c r="E370" t="str">
        <f>IFERROR(__xludf.DUMMYFUNCTION("""COMPUTED_VALUE"""),"")</f>
        <v/>
      </c>
      <c r="F370" t="str">
        <f>IFERROR(__xludf.DUMMYFUNCTION("""COMPUTED_VALUE"""),"")</f>
        <v/>
      </c>
      <c r="G370" t="str">
        <f>IFERROR(__xludf.DUMMYFUNCTION("""COMPUTED_VALUE"""),"")</f>
        <v/>
      </c>
      <c r="H370" t="str">
        <f>IFERROR(__xludf.DUMMYFUNCTION("""COMPUTED_VALUE"""),"")</f>
        <v/>
      </c>
      <c r="I370" t="str">
        <f>IFERROR(__xludf.DUMMYFUNCTION("""COMPUTED_VALUE"""),"")</f>
        <v/>
      </c>
      <c r="J370" t="str">
        <f>IFERROR(__xludf.DUMMYFUNCTION("""COMPUTED_VALUE"""),"")</f>
        <v/>
      </c>
      <c r="K370" t="str">
        <f>IFERROR(__xludf.DUMMYFUNCTION("""COMPUTED_VALUE"""),"")</f>
        <v/>
      </c>
    </row>
    <row r="371">
      <c r="A371" t="str">
        <f>IFERROR(__xludf.DUMMYFUNCTION("""COMPUTED_VALUE"""),"")</f>
        <v/>
      </c>
      <c r="B371" t="str">
        <f>IFERROR(__xludf.DUMMYFUNCTION("""COMPUTED_VALUE"""),"")</f>
        <v/>
      </c>
      <c r="C371" t="str">
        <f>IFERROR(__xludf.DUMMYFUNCTION("""COMPUTED_VALUE"""),"")</f>
        <v/>
      </c>
      <c r="D371" t="str">
        <f>IFERROR(__xludf.DUMMYFUNCTION("""COMPUTED_VALUE"""),"")</f>
        <v/>
      </c>
      <c r="E371" t="str">
        <f>IFERROR(__xludf.DUMMYFUNCTION("""COMPUTED_VALUE"""),"")</f>
        <v/>
      </c>
      <c r="F371" t="str">
        <f>IFERROR(__xludf.DUMMYFUNCTION("""COMPUTED_VALUE"""),"")</f>
        <v/>
      </c>
      <c r="G371" t="str">
        <f>IFERROR(__xludf.DUMMYFUNCTION("""COMPUTED_VALUE"""),"")</f>
        <v/>
      </c>
      <c r="H371" t="str">
        <f>IFERROR(__xludf.DUMMYFUNCTION("""COMPUTED_VALUE"""),"")</f>
        <v/>
      </c>
      <c r="I371" t="str">
        <f>IFERROR(__xludf.DUMMYFUNCTION("""COMPUTED_VALUE"""),"")</f>
        <v/>
      </c>
      <c r="J371" t="str">
        <f>IFERROR(__xludf.DUMMYFUNCTION("""COMPUTED_VALUE"""),"")</f>
        <v/>
      </c>
      <c r="K371" t="str">
        <f>IFERROR(__xludf.DUMMYFUNCTION("""COMPUTED_VALUE"""),"")</f>
        <v/>
      </c>
    </row>
    <row r="372">
      <c r="A372" t="str">
        <f>IFERROR(__xludf.DUMMYFUNCTION("""COMPUTED_VALUE"""),"")</f>
        <v/>
      </c>
      <c r="B372" t="str">
        <f>IFERROR(__xludf.DUMMYFUNCTION("""COMPUTED_VALUE"""),"")</f>
        <v/>
      </c>
      <c r="C372" t="str">
        <f>IFERROR(__xludf.DUMMYFUNCTION("""COMPUTED_VALUE"""),"")</f>
        <v/>
      </c>
      <c r="D372" t="str">
        <f>IFERROR(__xludf.DUMMYFUNCTION("""COMPUTED_VALUE"""),"")</f>
        <v/>
      </c>
      <c r="E372" t="str">
        <f>IFERROR(__xludf.DUMMYFUNCTION("""COMPUTED_VALUE"""),"")</f>
        <v/>
      </c>
      <c r="F372" t="str">
        <f>IFERROR(__xludf.DUMMYFUNCTION("""COMPUTED_VALUE"""),"")</f>
        <v/>
      </c>
      <c r="G372" t="str">
        <f>IFERROR(__xludf.DUMMYFUNCTION("""COMPUTED_VALUE"""),"")</f>
        <v/>
      </c>
      <c r="H372" t="str">
        <f>IFERROR(__xludf.DUMMYFUNCTION("""COMPUTED_VALUE"""),"")</f>
        <v/>
      </c>
      <c r="I372" t="str">
        <f>IFERROR(__xludf.DUMMYFUNCTION("""COMPUTED_VALUE"""),"")</f>
        <v/>
      </c>
      <c r="J372" t="str">
        <f>IFERROR(__xludf.DUMMYFUNCTION("""COMPUTED_VALUE"""),"")</f>
        <v/>
      </c>
      <c r="K372" t="str">
        <f>IFERROR(__xludf.DUMMYFUNCTION("""COMPUTED_VALUE"""),"")</f>
        <v/>
      </c>
    </row>
    <row r="373">
      <c r="A373" t="str">
        <f>IFERROR(__xludf.DUMMYFUNCTION("""COMPUTED_VALUE"""),"")</f>
        <v/>
      </c>
      <c r="B373" t="str">
        <f>IFERROR(__xludf.DUMMYFUNCTION("""COMPUTED_VALUE"""),"")</f>
        <v/>
      </c>
      <c r="C373" t="str">
        <f>IFERROR(__xludf.DUMMYFUNCTION("""COMPUTED_VALUE"""),"")</f>
        <v/>
      </c>
      <c r="D373" t="str">
        <f>IFERROR(__xludf.DUMMYFUNCTION("""COMPUTED_VALUE"""),"")</f>
        <v/>
      </c>
      <c r="E373" t="str">
        <f>IFERROR(__xludf.DUMMYFUNCTION("""COMPUTED_VALUE"""),"")</f>
        <v/>
      </c>
      <c r="F373" t="str">
        <f>IFERROR(__xludf.DUMMYFUNCTION("""COMPUTED_VALUE"""),"")</f>
        <v/>
      </c>
      <c r="G373" t="str">
        <f>IFERROR(__xludf.DUMMYFUNCTION("""COMPUTED_VALUE"""),"")</f>
        <v/>
      </c>
      <c r="H373" t="str">
        <f>IFERROR(__xludf.DUMMYFUNCTION("""COMPUTED_VALUE"""),"")</f>
        <v/>
      </c>
      <c r="I373" t="str">
        <f>IFERROR(__xludf.DUMMYFUNCTION("""COMPUTED_VALUE"""),"")</f>
        <v/>
      </c>
      <c r="J373" t="str">
        <f>IFERROR(__xludf.DUMMYFUNCTION("""COMPUTED_VALUE"""),"")</f>
        <v/>
      </c>
      <c r="K373" t="str">
        <f>IFERROR(__xludf.DUMMYFUNCTION("""COMPUTED_VALUE"""),"")</f>
        <v/>
      </c>
    </row>
    <row r="374">
      <c r="A374" t="str">
        <f>IFERROR(__xludf.DUMMYFUNCTION("""COMPUTED_VALUE"""),"")</f>
        <v/>
      </c>
      <c r="B374" t="str">
        <f>IFERROR(__xludf.DUMMYFUNCTION("""COMPUTED_VALUE"""),"")</f>
        <v/>
      </c>
      <c r="C374" t="str">
        <f>IFERROR(__xludf.DUMMYFUNCTION("""COMPUTED_VALUE"""),"")</f>
        <v/>
      </c>
      <c r="D374" t="str">
        <f>IFERROR(__xludf.DUMMYFUNCTION("""COMPUTED_VALUE"""),"")</f>
        <v/>
      </c>
      <c r="E374" t="str">
        <f>IFERROR(__xludf.DUMMYFUNCTION("""COMPUTED_VALUE"""),"")</f>
        <v/>
      </c>
      <c r="F374" t="str">
        <f>IFERROR(__xludf.DUMMYFUNCTION("""COMPUTED_VALUE"""),"")</f>
        <v/>
      </c>
      <c r="G374" t="str">
        <f>IFERROR(__xludf.DUMMYFUNCTION("""COMPUTED_VALUE"""),"")</f>
        <v/>
      </c>
      <c r="H374" t="str">
        <f>IFERROR(__xludf.DUMMYFUNCTION("""COMPUTED_VALUE"""),"")</f>
        <v/>
      </c>
      <c r="I374" t="str">
        <f>IFERROR(__xludf.DUMMYFUNCTION("""COMPUTED_VALUE"""),"")</f>
        <v/>
      </c>
      <c r="J374" t="str">
        <f>IFERROR(__xludf.DUMMYFUNCTION("""COMPUTED_VALUE"""),"")</f>
        <v/>
      </c>
      <c r="K374" t="str">
        <f>IFERROR(__xludf.DUMMYFUNCTION("""COMPUTED_VALUE"""),"")</f>
        <v/>
      </c>
    </row>
    <row r="375">
      <c r="A375" t="str">
        <f>IFERROR(__xludf.DUMMYFUNCTION("""COMPUTED_VALUE"""),"")</f>
        <v/>
      </c>
      <c r="B375" t="str">
        <f>IFERROR(__xludf.DUMMYFUNCTION("""COMPUTED_VALUE"""),"")</f>
        <v/>
      </c>
      <c r="C375" t="str">
        <f>IFERROR(__xludf.DUMMYFUNCTION("""COMPUTED_VALUE"""),"")</f>
        <v/>
      </c>
      <c r="D375" t="str">
        <f>IFERROR(__xludf.DUMMYFUNCTION("""COMPUTED_VALUE"""),"")</f>
        <v/>
      </c>
      <c r="E375" t="str">
        <f>IFERROR(__xludf.DUMMYFUNCTION("""COMPUTED_VALUE"""),"")</f>
        <v/>
      </c>
      <c r="F375" t="str">
        <f>IFERROR(__xludf.DUMMYFUNCTION("""COMPUTED_VALUE"""),"")</f>
        <v/>
      </c>
      <c r="G375" t="str">
        <f>IFERROR(__xludf.DUMMYFUNCTION("""COMPUTED_VALUE"""),"")</f>
        <v/>
      </c>
      <c r="H375" t="str">
        <f>IFERROR(__xludf.DUMMYFUNCTION("""COMPUTED_VALUE"""),"")</f>
        <v/>
      </c>
      <c r="I375" t="str">
        <f>IFERROR(__xludf.DUMMYFUNCTION("""COMPUTED_VALUE"""),"")</f>
        <v/>
      </c>
      <c r="J375" t="str">
        <f>IFERROR(__xludf.DUMMYFUNCTION("""COMPUTED_VALUE"""),"")</f>
        <v/>
      </c>
      <c r="K375" t="str">
        <f>IFERROR(__xludf.DUMMYFUNCTION("""COMPUTED_VALUE"""),"")</f>
        <v/>
      </c>
    </row>
    <row r="376">
      <c r="A376" t="str">
        <f>IFERROR(__xludf.DUMMYFUNCTION("""COMPUTED_VALUE"""),"")</f>
        <v/>
      </c>
      <c r="B376" t="str">
        <f>IFERROR(__xludf.DUMMYFUNCTION("""COMPUTED_VALUE"""),"")</f>
        <v/>
      </c>
      <c r="C376" t="str">
        <f>IFERROR(__xludf.DUMMYFUNCTION("""COMPUTED_VALUE"""),"")</f>
        <v/>
      </c>
      <c r="D376" t="str">
        <f>IFERROR(__xludf.DUMMYFUNCTION("""COMPUTED_VALUE"""),"")</f>
        <v/>
      </c>
      <c r="E376" t="str">
        <f>IFERROR(__xludf.DUMMYFUNCTION("""COMPUTED_VALUE"""),"")</f>
        <v/>
      </c>
      <c r="F376" t="str">
        <f>IFERROR(__xludf.DUMMYFUNCTION("""COMPUTED_VALUE"""),"")</f>
        <v/>
      </c>
      <c r="G376" t="str">
        <f>IFERROR(__xludf.DUMMYFUNCTION("""COMPUTED_VALUE"""),"")</f>
        <v/>
      </c>
      <c r="H376" t="str">
        <f>IFERROR(__xludf.DUMMYFUNCTION("""COMPUTED_VALUE"""),"")</f>
        <v/>
      </c>
      <c r="I376" t="str">
        <f>IFERROR(__xludf.DUMMYFUNCTION("""COMPUTED_VALUE"""),"")</f>
        <v/>
      </c>
      <c r="J376" t="str">
        <f>IFERROR(__xludf.DUMMYFUNCTION("""COMPUTED_VALUE"""),"")</f>
        <v/>
      </c>
      <c r="K376" t="str">
        <f>IFERROR(__xludf.DUMMYFUNCTION("""COMPUTED_VALUE"""),"")</f>
        <v/>
      </c>
    </row>
    <row r="377">
      <c r="A377" t="str">
        <f>IFERROR(__xludf.DUMMYFUNCTION("""COMPUTED_VALUE"""),"")</f>
        <v/>
      </c>
      <c r="B377" t="str">
        <f>IFERROR(__xludf.DUMMYFUNCTION("""COMPUTED_VALUE"""),"")</f>
        <v/>
      </c>
      <c r="C377" t="str">
        <f>IFERROR(__xludf.DUMMYFUNCTION("""COMPUTED_VALUE"""),"")</f>
        <v/>
      </c>
      <c r="D377" t="str">
        <f>IFERROR(__xludf.DUMMYFUNCTION("""COMPUTED_VALUE"""),"")</f>
        <v/>
      </c>
      <c r="E377" t="str">
        <f>IFERROR(__xludf.DUMMYFUNCTION("""COMPUTED_VALUE"""),"")</f>
        <v/>
      </c>
      <c r="F377" t="str">
        <f>IFERROR(__xludf.DUMMYFUNCTION("""COMPUTED_VALUE"""),"")</f>
        <v/>
      </c>
      <c r="G377" t="str">
        <f>IFERROR(__xludf.DUMMYFUNCTION("""COMPUTED_VALUE"""),"")</f>
        <v/>
      </c>
      <c r="H377" t="str">
        <f>IFERROR(__xludf.DUMMYFUNCTION("""COMPUTED_VALUE"""),"")</f>
        <v/>
      </c>
      <c r="I377" t="str">
        <f>IFERROR(__xludf.DUMMYFUNCTION("""COMPUTED_VALUE"""),"")</f>
        <v/>
      </c>
      <c r="J377" t="str">
        <f>IFERROR(__xludf.DUMMYFUNCTION("""COMPUTED_VALUE"""),"")</f>
        <v/>
      </c>
      <c r="K377" t="str">
        <f>IFERROR(__xludf.DUMMYFUNCTION("""COMPUTED_VALUE"""),"")</f>
        <v/>
      </c>
    </row>
    <row r="378">
      <c r="A378" t="str">
        <f>IFERROR(__xludf.DUMMYFUNCTION("""COMPUTED_VALUE"""),"")</f>
        <v/>
      </c>
      <c r="B378" t="str">
        <f>IFERROR(__xludf.DUMMYFUNCTION("""COMPUTED_VALUE"""),"")</f>
        <v/>
      </c>
      <c r="C378" t="str">
        <f>IFERROR(__xludf.DUMMYFUNCTION("""COMPUTED_VALUE"""),"")</f>
        <v/>
      </c>
      <c r="D378" t="str">
        <f>IFERROR(__xludf.DUMMYFUNCTION("""COMPUTED_VALUE"""),"")</f>
        <v/>
      </c>
      <c r="E378" t="str">
        <f>IFERROR(__xludf.DUMMYFUNCTION("""COMPUTED_VALUE"""),"")</f>
        <v/>
      </c>
      <c r="F378" t="str">
        <f>IFERROR(__xludf.DUMMYFUNCTION("""COMPUTED_VALUE"""),"")</f>
        <v/>
      </c>
      <c r="G378" t="str">
        <f>IFERROR(__xludf.DUMMYFUNCTION("""COMPUTED_VALUE"""),"")</f>
        <v/>
      </c>
      <c r="H378" t="str">
        <f>IFERROR(__xludf.DUMMYFUNCTION("""COMPUTED_VALUE"""),"")</f>
        <v/>
      </c>
      <c r="I378" t="str">
        <f>IFERROR(__xludf.DUMMYFUNCTION("""COMPUTED_VALUE"""),"")</f>
        <v/>
      </c>
      <c r="J378" t="str">
        <f>IFERROR(__xludf.DUMMYFUNCTION("""COMPUTED_VALUE"""),"")</f>
        <v/>
      </c>
      <c r="K378" t="str">
        <f>IFERROR(__xludf.DUMMYFUNCTION("""COMPUTED_VALUE"""),"")</f>
        <v/>
      </c>
    </row>
    <row r="379">
      <c r="A379" t="str">
        <f>IFERROR(__xludf.DUMMYFUNCTION("""COMPUTED_VALUE"""),"")</f>
        <v/>
      </c>
      <c r="B379" t="str">
        <f>IFERROR(__xludf.DUMMYFUNCTION("""COMPUTED_VALUE"""),"")</f>
        <v/>
      </c>
      <c r="C379" t="str">
        <f>IFERROR(__xludf.DUMMYFUNCTION("""COMPUTED_VALUE"""),"")</f>
        <v/>
      </c>
      <c r="D379" t="str">
        <f>IFERROR(__xludf.DUMMYFUNCTION("""COMPUTED_VALUE"""),"")</f>
        <v/>
      </c>
      <c r="E379" t="str">
        <f>IFERROR(__xludf.DUMMYFUNCTION("""COMPUTED_VALUE"""),"")</f>
        <v/>
      </c>
      <c r="F379" t="str">
        <f>IFERROR(__xludf.DUMMYFUNCTION("""COMPUTED_VALUE"""),"")</f>
        <v/>
      </c>
      <c r="G379" t="str">
        <f>IFERROR(__xludf.DUMMYFUNCTION("""COMPUTED_VALUE"""),"")</f>
        <v/>
      </c>
      <c r="H379" t="str">
        <f>IFERROR(__xludf.DUMMYFUNCTION("""COMPUTED_VALUE"""),"")</f>
        <v/>
      </c>
      <c r="I379" t="str">
        <f>IFERROR(__xludf.DUMMYFUNCTION("""COMPUTED_VALUE"""),"")</f>
        <v/>
      </c>
      <c r="J379" t="str">
        <f>IFERROR(__xludf.DUMMYFUNCTION("""COMPUTED_VALUE"""),"")</f>
        <v/>
      </c>
      <c r="K379" t="str">
        <f>IFERROR(__xludf.DUMMYFUNCTION("""COMPUTED_VALUE"""),"")</f>
        <v/>
      </c>
    </row>
    <row r="380">
      <c r="A380" t="str">
        <f>IFERROR(__xludf.DUMMYFUNCTION("""COMPUTED_VALUE"""),"")</f>
        <v/>
      </c>
      <c r="B380" t="str">
        <f>IFERROR(__xludf.DUMMYFUNCTION("""COMPUTED_VALUE"""),"")</f>
        <v/>
      </c>
      <c r="C380" t="str">
        <f>IFERROR(__xludf.DUMMYFUNCTION("""COMPUTED_VALUE"""),"")</f>
        <v/>
      </c>
      <c r="D380" t="str">
        <f>IFERROR(__xludf.DUMMYFUNCTION("""COMPUTED_VALUE"""),"")</f>
        <v/>
      </c>
      <c r="E380" t="str">
        <f>IFERROR(__xludf.DUMMYFUNCTION("""COMPUTED_VALUE"""),"")</f>
        <v/>
      </c>
      <c r="F380" t="str">
        <f>IFERROR(__xludf.DUMMYFUNCTION("""COMPUTED_VALUE"""),"")</f>
        <v/>
      </c>
      <c r="G380" t="str">
        <f>IFERROR(__xludf.DUMMYFUNCTION("""COMPUTED_VALUE"""),"")</f>
        <v/>
      </c>
      <c r="H380" t="str">
        <f>IFERROR(__xludf.DUMMYFUNCTION("""COMPUTED_VALUE"""),"")</f>
        <v/>
      </c>
      <c r="I380" t="str">
        <f>IFERROR(__xludf.DUMMYFUNCTION("""COMPUTED_VALUE"""),"")</f>
        <v/>
      </c>
      <c r="J380" t="str">
        <f>IFERROR(__xludf.DUMMYFUNCTION("""COMPUTED_VALUE"""),"")</f>
        <v/>
      </c>
      <c r="K380" t="str">
        <f>IFERROR(__xludf.DUMMYFUNCTION("""COMPUTED_VALUE"""),"")</f>
        <v/>
      </c>
    </row>
    <row r="381">
      <c r="A381" t="str">
        <f>IFERROR(__xludf.DUMMYFUNCTION("""COMPUTED_VALUE"""),"")</f>
        <v/>
      </c>
      <c r="B381" t="str">
        <f>IFERROR(__xludf.DUMMYFUNCTION("""COMPUTED_VALUE"""),"")</f>
        <v/>
      </c>
      <c r="C381" t="str">
        <f>IFERROR(__xludf.DUMMYFUNCTION("""COMPUTED_VALUE"""),"")</f>
        <v/>
      </c>
      <c r="D381" t="str">
        <f>IFERROR(__xludf.DUMMYFUNCTION("""COMPUTED_VALUE"""),"")</f>
        <v/>
      </c>
      <c r="E381" t="str">
        <f>IFERROR(__xludf.DUMMYFUNCTION("""COMPUTED_VALUE"""),"")</f>
        <v/>
      </c>
      <c r="F381" t="str">
        <f>IFERROR(__xludf.DUMMYFUNCTION("""COMPUTED_VALUE"""),"")</f>
        <v/>
      </c>
      <c r="G381" t="str">
        <f>IFERROR(__xludf.DUMMYFUNCTION("""COMPUTED_VALUE"""),"")</f>
        <v/>
      </c>
      <c r="H381" t="str">
        <f>IFERROR(__xludf.DUMMYFUNCTION("""COMPUTED_VALUE"""),"")</f>
        <v/>
      </c>
      <c r="I381" t="str">
        <f>IFERROR(__xludf.DUMMYFUNCTION("""COMPUTED_VALUE"""),"")</f>
        <v/>
      </c>
      <c r="J381" t="str">
        <f>IFERROR(__xludf.DUMMYFUNCTION("""COMPUTED_VALUE"""),"")</f>
        <v/>
      </c>
      <c r="K381" t="str">
        <f>IFERROR(__xludf.DUMMYFUNCTION("""COMPUTED_VALUE"""),"")</f>
        <v/>
      </c>
    </row>
    <row r="382">
      <c r="A382" t="str">
        <f>IFERROR(__xludf.DUMMYFUNCTION("""COMPUTED_VALUE"""),"")</f>
        <v/>
      </c>
      <c r="B382" t="str">
        <f>IFERROR(__xludf.DUMMYFUNCTION("""COMPUTED_VALUE"""),"")</f>
        <v/>
      </c>
      <c r="C382" t="str">
        <f>IFERROR(__xludf.DUMMYFUNCTION("""COMPUTED_VALUE"""),"")</f>
        <v/>
      </c>
      <c r="D382" t="str">
        <f>IFERROR(__xludf.DUMMYFUNCTION("""COMPUTED_VALUE"""),"")</f>
        <v/>
      </c>
      <c r="E382" t="str">
        <f>IFERROR(__xludf.DUMMYFUNCTION("""COMPUTED_VALUE"""),"")</f>
        <v/>
      </c>
      <c r="F382" t="str">
        <f>IFERROR(__xludf.DUMMYFUNCTION("""COMPUTED_VALUE"""),"")</f>
        <v/>
      </c>
      <c r="G382" t="str">
        <f>IFERROR(__xludf.DUMMYFUNCTION("""COMPUTED_VALUE"""),"")</f>
        <v/>
      </c>
      <c r="H382" t="str">
        <f>IFERROR(__xludf.DUMMYFUNCTION("""COMPUTED_VALUE"""),"")</f>
        <v/>
      </c>
      <c r="I382" t="str">
        <f>IFERROR(__xludf.DUMMYFUNCTION("""COMPUTED_VALUE"""),"")</f>
        <v/>
      </c>
      <c r="J382" t="str">
        <f>IFERROR(__xludf.DUMMYFUNCTION("""COMPUTED_VALUE"""),"")</f>
        <v/>
      </c>
      <c r="K382" t="str">
        <f>IFERROR(__xludf.DUMMYFUNCTION("""COMPUTED_VALUE"""),"")</f>
        <v/>
      </c>
    </row>
    <row r="383">
      <c r="A383" t="str">
        <f>IFERROR(__xludf.DUMMYFUNCTION("""COMPUTED_VALUE"""),"")</f>
        <v/>
      </c>
      <c r="B383" t="str">
        <f>IFERROR(__xludf.DUMMYFUNCTION("""COMPUTED_VALUE"""),"")</f>
        <v/>
      </c>
      <c r="C383" t="str">
        <f>IFERROR(__xludf.DUMMYFUNCTION("""COMPUTED_VALUE"""),"")</f>
        <v/>
      </c>
      <c r="D383" t="str">
        <f>IFERROR(__xludf.DUMMYFUNCTION("""COMPUTED_VALUE"""),"")</f>
        <v/>
      </c>
      <c r="E383" t="str">
        <f>IFERROR(__xludf.DUMMYFUNCTION("""COMPUTED_VALUE"""),"")</f>
        <v/>
      </c>
      <c r="F383" t="str">
        <f>IFERROR(__xludf.DUMMYFUNCTION("""COMPUTED_VALUE"""),"")</f>
        <v/>
      </c>
      <c r="G383" t="str">
        <f>IFERROR(__xludf.DUMMYFUNCTION("""COMPUTED_VALUE"""),"")</f>
        <v/>
      </c>
      <c r="H383" t="str">
        <f>IFERROR(__xludf.DUMMYFUNCTION("""COMPUTED_VALUE"""),"")</f>
        <v/>
      </c>
      <c r="I383" t="str">
        <f>IFERROR(__xludf.DUMMYFUNCTION("""COMPUTED_VALUE"""),"")</f>
        <v/>
      </c>
      <c r="J383" t="str">
        <f>IFERROR(__xludf.DUMMYFUNCTION("""COMPUTED_VALUE"""),"")</f>
        <v/>
      </c>
      <c r="K383" t="str">
        <f>IFERROR(__xludf.DUMMYFUNCTION("""COMPUTED_VALUE"""),"")</f>
        <v/>
      </c>
    </row>
    <row r="384">
      <c r="A384" t="str">
        <f>IFERROR(__xludf.DUMMYFUNCTION("""COMPUTED_VALUE"""),"")</f>
        <v/>
      </c>
      <c r="B384" t="str">
        <f>IFERROR(__xludf.DUMMYFUNCTION("""COMPUTED_VALUE"""),"")</f>
        <v/>
      </c>
      <c r="C384" t="str">
        <f>IFERROR(__xludf.DUMMYFUNCTION("""COMPUTED_VALUE"""),"")</f>
        <v/>
      </c>
      <c r="D384" t="str">
        <f>IFERROR(__xludf.DUMMYFUNCTION("""COMPUTED_VALUE"""),"")</f>
        <v/>
      </c>
      <c r="E384" t="str">
        <f>IFERROR(__xludf.DUMMYFUNCTION("""COMPUTED_VALUE"""),"")</f>
        <v/>
      </c>
      <c r="F384" t="str">
        <f>IFERROR(__xludf.DUMMYFUNCTION("""COMPUTED_VALUE"""),"")</f>
        <v/>
      </c>
      <c r="G384" t="str">
        <f>IFERROR(__xludf.DUMMYFUNCTION("""COMPUTED_VALUE"""),"")</f>
        <v/>
      </c>
      <c r="H384" t="str">
        <f>IFERROR(__xludf.DUMMYFUNCTION("""COMPUTED_VALUE"""),"")</f>
        <v/>
      </c>
      <c r="I384" t="str">
        <f>IFERROR(__xludf.DUMMYFUNCTION("""COMPUTED_VALUE"""),"")</f>
        <v/>
      </c>
      <c r="J384" t="str">
        <f>IFERROR(__xludf.DUMMYFUNCTION("""COMPUTED_VALUE"""),"")</f>
        <v/>
      </c>
      <c r="K384" t="str">
        <f>IFERROR(__xludf.DUMMYFUNCTION("""COMPUTED_VALUE"""),"")</f>
        <v/>
      </c>
    </row>
    <row r="385">
      <c r="A385" t="str">
        <f>IFERROR(__xludf.DUMMYFUNCTION("""COMPUTED_VALUE"""),"")</f>
        <v/>
      </c>
      <c r="B385" t="str">
        <f>IFERROR(__xludf.DUMMYFUNCTION("""COMPUTED_VALUE"""),"")</f>
        <v/>
      </c>
      <c r="C385" t="str">
        <f>IFERROR(__xludf.DUMMYFUNCTION("""COMPUTED_VALUE"""),"")</f>
        <v/>
      </c>
      <c r="D385" t="str">
        <f>IFERROR(__xludf.DUMMYFUNCTION("""COMPUTED_VALUE"""),"")</f>
        <v/>
      </c>
      <c r="E385" t="str">
        <f>IFERROR(__xludf.DUMMYFUNCTION("""COMPUTED_VALUE"""),"")</f>
        <v/>
      </c>
      <c r="F385" t="str">
        <f>IFERROR(__xludf.DUMMYFUNCTION("""COMPUTED_VALUE"""),"")</f>
        <v/>
      </c>
      <c r="G385" t="str">
        <f>IFERROR(__xludf.DUMMYFUNCTION("""COMPUTED_VALUE"""),"")</f>
        <v/>
      </c>
      <c r="H385" t="str">
        <f>IFERROR(__xludf.DUMMYFUNCTION("""COMPUTED_VALUE"""),"")</f>
        <v/>
      </c>
      <c r="I385" t="str">
        <f>IFERROR(__xludf.DUMMYFUNCTION("""COMPUTED_VALUE"""),"")</f>
        <v/>
      </c>
      <c r="J385" t="str">
        <f>IFERROR(__xludf.DUMMYFUNCTION("""COMPUTED_VALUE"""),"")</f>
        <v/>
      </c>
      <c r="K385" t="str">
        <f>IFERROR(__xludf.DUMMYFUNCTION("""COMPUTED_VALUE"""),"")</f>
        <v/>
      </c>
    </row>
    <row r="386">
      <c r="A386" t="str">
        <f>IFERROR(__xludf.DUMMYFUNCTION("""COMPUTED_VALUE"""),"")</f>
        <v/>
      </c>
      <c r="B386" t="str">
        <f>IFERROR(__xludf.DUMMYFUNCTION("""COMPUTED_VALUE"""),"")</f>
        <v/>
      </c>
      <c r="C386" t="str">
        <f>IFERROR(__xludf.DUMMYFUNCTION("""COMPUTED_VALUE"""),"")</f>
        <v/>
      </c>
      <c r="D386" t="str">
        <f>IFERROR(__xludf.DUMMYFUNCTION("""COMPUTED_VALUE"""),"")</f>
        <v/>
      </c>
      <c r="E386" t="str">
        <f>IFERROR(__xludf.DUMMYFUNCTION("""COMPUTED_VALUE"""),"")</f>
        <v/>
      </c>
      <c r="F386" t="str">
        <f>IFERROR(__xludf.DUMMYFUNCTION("""COMPUTED_VALUE"""),"")</f>
        <v/>
      </c>
      <c r="G386" t="str">
        <f>IFERROR(__xludf.DUMMYFUNCTION("""COMPUTED_VALUE"""),"")</f>
        <v/>
      </c>
      <c r="H386" t="str">
        <f>IFERROR(__xludf.DUMMYFUNCTION("""COMPUTED_VALUE"""),"")</f>
        <v/>
      </c>
      <c r="I386" t="str">
        <f>IFERROR(__xludf.DUMMYFUNCTION("""COMPUTED_VALUE"""),"")</f>
        <v/>
      </c>
      <c r="J386" t="str">
        <f>IFERROR(__xludf.DUMMYFUNCTION("""COMPUTED_VALUE"""),"")</f>
        <v/>
      </c>
      <c r="K386" t="str">
        <f>IFERROR(__xludf.DUMMYFUNCTION("""COMPUTED_VALUE"""),"")</f>
        <v/>
      </c>
    </row>
    <row r="387">
      <c r="A387" t="str">
        <f>IFERROR(__xludf.DUMMYFUNCTION("""COMPUTED_VALUE"""),"")</f>
        <v/>
      </c>
      <c r="B387" t="str">
        <f>IFERROR(__xludf.DUMMYFUNCTION("""COMPUTED_VALUE"""),"")</f>
        <v/>
      </c>
      <c r="C387" t="str">
        <f>IFERROR(__xludf.DUMMYFUNCTION("""COMPUTED_VALUE"""),"")</f>
        <v/>
      </c>
      <c r="D387" t="str">
        <f>IFERROR(__xludf.DUMMYFUNCTION("""COMPUTED_VALUE"""),"")</f>
        <v/>
      </c>
      <c r="E387" t="str">
        <f>IFERROR(__xludf.DUMMYFUNCTION("""COMPUTED_VALUE"""),"")</f>
        <v/>
      </c>
      <c r="F387" t="str">
        <f>IFERROR(__xludf.DUMMYFUNCTION("""COMPUTED_VALUE"""),"")</f>
        <v/>
      </c>
      <c r="G387" t="str">
        <f>IFERROR(__xludf.DUMMYFUNCTION("""COMPUTED_VALUE"""),"")</f>
        <v/>
      </c>
      <c r="H387" t="str">
        <f>IFERROR(__xludf.DUMMYFUNCTION("""COMPUTED_VALUE"""),"")</f>
        <v/>
      </c>
      <c r="I387" t="str">
        <f>IFERROR(__xludf.DUMMYFUNCTION("""COMPUTED_VALUE"""),"")</f>
        <v/>
      </c>
      <c r="J387" t="str">
        <f>IFERROR(__xludf.DUMMYFUNCTION("""COMPUTED_VALUE"""),"")</f>
        <v/>
      </c>
      <c r="K387" t="str">
        <f>IFERROR(__xludf.DUMMYFUNCTION("""COMPUTED_VALUE"""),"")</f>
        <v/>
      </c>
    </row>
    <row r="388">
      <c r="A388" t="str">
        <f>IFERROR(__xludf.DUMMYFUNCTION("""COMPUTED_VALUE"""),"")</f>
        <v/>
      </c>
      <c r="B388" t="str">
        <f>IFERROR(__xludf.DUMMYFUNCTION("""COMPUTED_VALUE"""),"")</f>
        <v/>
      </c>
      <c r="C388" t="str">
        <f>IFERROR(__xludf.DUMMYFUNCTION("""COMPUTED_VALUE"""),"")</f>
        <v/>
      </c>
      <c r="D388" t="str">
        <f>IFERROR(__xludf.DUMMYFUNCTION("""COMPUTED_VALUE"""),"")</f>
        <v/>
      </c>
      <c r="E388" t="str">
        <f>IFERROR(__xludf.DUMMYFUNCTION("""COMPUTED_VALUE"""),"")</f>
        <v/>
      </c>
      <c r="F388" t="str">
        <f>IFERROR(__xludf.DUMMYFUNCTION("""COMPUTED_VALUE"""),"")</f>
        <v/>
      </c>
      <c r="G388" t="str">
        <f>IFERROR(__xludf.DUMMYFUNCTION("""COMPUTED_VALUE"""),"")</f>
        <v/>
      </c>
      <c r="H388" t="str">
        <f>IFERROR(__xludf.DUMMYFUNCTION("""COMPUTED_VALUE"""),"")</f>
        <v/>
      </c>
      <c r="I388" t="str">
        <f>IFERROR(__xludf.DUMMYFUNCTION("""COMPUTED_VALUE"""),"")</f>
        <v/>
      </c>
      <c r="J388" t="str">
        <f>IFERROR(__xludf.DUMMYFUNCTION("""COMPUTED_VALUE"""),"")</f>
        <v/>
      </c>
      <c r="K388" t="str">
        <f>IFERROR(__xludf.DUMMYFUNCTION("""COMPUTED_VALUE"""),"")</f>
        <v/>
      </c>
    </row>
    <row r="389">
      <c r="A389" t="str">
        <f>IFERROR(__xludf.DUMMYFUNCTION("""COMPUTED_VALUE"""),"")</f>
        <v/>
      </c>
      <c r="B389" t="str">
        <f>IFERROR(__xludf.DUMMYFUNCTION("""COMPUTED_VALUE"""),"")</f>
        <v/>
      </c>
      <c r="C389" t="str">
        <f>IFERROR(__xludf.DUMMYFUNCTION("""COMPUTED_VALUE"""),"")</f>
        <v/>
      </c>
      <c r="D389" t="str">
        <f>IFERROR(__xludf.DUMMYFUNCTION("""COMPUTED_VALUE"""),"")</f>
        <v/>
      </c>
      <c r="E389" t="str">
        <f>IFERROR(__xludf.DUMMYFUNCTION("""COMPUTED_VALUE"""),"")</f>
        <v/>
      </c>
      <c r="F389" t="str">
        <f>IFERROR(__xludf.DUMMYFUNCTION("""COMPUTED_VALUE"""),"")</f>
        <v/>
      </c>
      <c r="G389" t="str">
        <f>IFERROR(__xludf.DUMMYFUNCTION("""COMPUTED_VALUE"""),"")</f>
        <v/>
      </c>
      <c r="H389" t="str">
        <f>IFERROR(__xludf.DUMMYFUNCTION("""COMPUTED_VALUE"""),"")</f>
        <v/>
      </c>
      <c r="I389" t="str">
        <f>IFERROR(__xludf.DUMMYFUNCTION("""COMPUTED_VALUE"""),"")</f>
        <v/>
      </c>
      <c r="J389" t="str">
        <f>IFERROR(__xludf.DUMMYFUNCTION("""COMPUTED_VALUE"""),"")</f>
        <v/>
      </c>
      <c r="K389" t="str">
        <f>IFERROR(__xludf.DUMMYFUNCTION("""COMPUTED_VALUE"""),"")</f>
        <v/>
      </c>
    </row>
    <row r="390">
      <c r="A390" t="str">
        <f>IFERROR(__xludf.DUMMYFUNCTION("""COMPUTED_VALUE"""),"")</f>
        <v/>
      </c>
      <c r="B390" t="str">
        <f>IFERROR(__xludf.DUMMYFUNCTION("""COMPUTED_VALUE"""),"")</f>
        <v/>
      </c>
      <c r="C390" t="str">
        <f>IFERROR(__xludf.DUMMYFUNCTION("""COMPUTED_VALUE"""),"")</f>
        <v/>
      </c>
      <c r="D390" t="str">
        <f>IFERROR(__xludf.DUMMYFUNCTION("""COMPUTED_VALUE"""),"")</f>
        <v/>
      </c>
      <c r="E390" t="str">
        <f>IFERROR(__xludf.DUMMYFUNCTION("""COMPUTED_VALUE"""),"")</f>
        <v/>
      </c>
      <c r="F390" t="str">
        <f>IFERROR(__xludf.DUMMYFUNCTION("""COMPUTED_VALUE"""),"")</f>
        <v/>
      </c>
      <c r="G390" t="str">
        <f>IFERROR(__xludf.DUMMYFUNCTION("""COMPUTED_VALUE"""),"")</f>
        <v/>
      </c>
      <c r="H390" t="str">
        <f>IFERROR(__xludf.DUMMYFUNCTION("""COMPUTED_VALUE"""),"")</f>
        <v/>
      </c>
      <c r="I390" t="str">
        <f>IFERROR(__xludf.DUMMYFUNCTION("""COMPUTED_VALUE"""),"")</f>
        <v/>
      </c>
      <c r="J390" t="str">
        <f>IFERROR(__xludf.DUMMYFUNCTION("""COMPUTED_VALUE"""),"")</f>
        <v/>
      </c>
      <c r="K390" t="str">
        <f>IFERROR(__xludf.DUMMYFUNCTION("""COMPUTED_VALUE"""),"")</f>
        <v/>
      </c>
    </row>
    <row r="391">
      <c r="A391" t="str">
        <f>IFERROR(__xludf.DUMMYFUNCTION("""COMPUTED_VALUE"""),"")</f>
        <v/>
      </c>
      <c r="B391" t="str">
        <f>IFERROR(__xludf.DUMMYFUNCTION("""COMPUTED_VALUE"""),"")</f>
        <v/>
      </c>
      <c r="C391" t="str">
        <f>IFERROR(__xludf.DUMMYFUNCTION("""COMPUTED_VALUE"""),"")</f>
        <v/>
      </c>
      <c r="D391" t="str">
        <f>IFERROR(__xludf.DUMMYFUNCTION("""COMPUTED_VALUE"""),"")</f>
        <v/>
      </c>
      <c r="E391" t="str">
        <f>IFERROR(__xludf.DUMMYFUNCTION("""COMPUTED_VALUE"""),"")</f>
        <v/>
      </c>
      <c r="F391" t="str">
        <f>IFERROR(__xludf.DUMMYFUNCTION("""COMPUTED_VALUE"""),"")</f>
        <v/>
      </c>
      <c r="G391" t="str">
        <f>IFERROR(__xludf.DUMMYFUNCTION("""COMPUTED_VALUE"""),"")</f>
        <v/>
      </c>
      <c r="H391" t="str">
        <f>IFERROR(__xludf.DUMMYFUNCTION("""COMPUTED_VALUE"""),"")</f>
        <v/>
      </c>
      <c r="I391" t="str">
        <f>IFERROR(__xludf.DUMMYFUNCTION("""COMPUTED_VALUE"""),"")</f>
        <v/>
      </c>
      <c r="J391" t="str">
        <f>IFERROR(__xludf.DUMMYFUNCTION("""COMPUTED_VALUE"""),"")</f>
        <v/>
      </c>
      <c r="K391" t="str">
        <f>IFERROR(__xludf.DUMMYFUNCTION("""COMPUTED_VALUE"""),"")</f>
        <v/>
      </c>
    </row>
    <row r="392">
      <c r="A392" t="str">
        <f>IFERROR(__xludf.DUMMYFUNCTION("""COMPUTED_VALUE"""),"")</f>
        <v/>
      </c>
      <c r="B392" t="str">
        <f>IFERROR(__xludf.DUMMYFUNCTION("""COMPUTED_VALUE"""),"")</f>
        <v/>
      </c>
      <c r="C392" t="str">
        <f>IFERROR(__xludf.DUMMYFUNCTION("""COMPUTED_VALUE"""),"")</f>
        <v/>
      </c>
      <c r="D392" t="str">
        <f>IFERROR(__xludf.DUMMYFUNCTION("""COMPUTED_VALUE"""),"")</f>
        <v/>
      </c>
      <c r="E392" t="str">
        <f>IFERROR(__xludf.DUMMYFUNCTION("""COMPUTED_VALUE"""),"")</f>
        <v/>
      </c>
      <c r="F392" t="str">
        <f>IFERROR(__xludf.DUMMYFUNCTION("""COMPUTED_VALUE"""),"")</f>
        <v/>
      </c>
      <c r="G392" t="str">
        <f>IFERROR(__xludf.DUMMYFUNCTION("""COMPUTED_VALUE"""),"")</f>
        <v/>
      </c>
      <c r="H392" t="str">
        <f>IFERROR(__xludf.DUMMYFUNCTION("""COMPUTED_VALUE"""),"")</f>
        <v/>
      </c>
      <c r="I392" t="str">
        <f>IFERROR(__xludf.DUMMYFUNCTION("""COMPUTED_VALUE"""),"")</f>
        <v/>
      </c>
      <c r="J392" t="str">
        <f>IFERROR(__xludf.DUMMYFUNCTION("""COMPUTED_VALUE"""),"")</f>
        <v/>
      </c>
      <c r="K392" t="str">
        <f>IFERROR(__xludf.DUMMYFUNCTION("""COMPUTED_VALUE"""),"")</f>
        <v/>
      </c>
    </row>
    <row r="393">
      <c r="A393" t="str">
        <f>IFERROR(__xludf.DUMMYFUNCTION("""COMPUTED_VALUE"""),"")</f>
        <v/>
      </c>
      <c r="B393" t="str">
        <f>IFERROR(__xludf.DUMMYFUNCTION("""COMPUTED_VALUE"""),"")</f>
        <v/>
      </c>
      <c r="C393" t="str">
        <f>IFERROR(__xludf.DUMMYFUNCTION("""COMPUTED_VALUE"""),"")</f>
        <v/>
      </c>
      <c r="D393" t="str">
        <f>IFERROR(__xludf.DUMMYFUNCTION("""COMPUTED_VALUE"""),"")</f>
        <v/>
      </c>
      <c r="E393" t="str">
        <f>IFERROR(__xludf.DUMMYFUNCTION("""COMPUTED_VALUE"""),"")</f>
        <v/>
      </c>
      <c r="F393" t="str">
        <f>IFERROR(__xludf.DUMMYFUNCTION("""COMPUTED_VALUE"""),"")</f>
        <v/>
      </c>
      <c r="G393" t="str">
        <f>IFERROR(__xludf.DUMMYFUNCTION("""COMPUTED_VALUE"""),"")</f>
        <v/>
      </c>
      <c r="H393" t="str">
        <f>IFERROR(__xludf.DUMMYFUNCTION("""COMPUTED_VALUE"""),"")</f>
        <v/>
      </c>
      <c r="I393" t="str">
        <f>IFERROR(__xludf.DUMMYFUNCTION("""COMPUTED_VALUE"""),"")</f>
        <v/>
      </c>
      <c r="J393" t="str">
        <f>IFERROR(__xludf.DUMMYFUNCTION("""COMPUTED_VALUE"""),"")</f>
        <v/>
      </c>
      <c r="K393" t="str">
        <f>IFERROR(__xludf.DUMMYFUNCTION("""COMPUTED_VALUE"""),"")</f>
        <v/>
      </c>
    </row>
    <row r="394">
      <c r="A394" t="str">
        <f>IFERROR(__xludf.DUMMYFUNCTION("""COMPUTED_VALUE"""),"")</f>
        <v/>
      </c>
      <c r="B394" t="str">
        <f>IFERROR(__xludf.DUMMYFUNCTION("""COMPUTED_VALUE"""),"")</f>
        <v/>
      </c>
      <c r="C394" t="str">
        <f>IFERROR(__xludf.DUMMYFUNCTION("""COMPUTED_VALUE"""),"")</f>
        <v/>
      </c>
      <c r="D394" t="str">
        <f>IFERROR(__xludf.DUMMYFUNCTION("""COMPUTED_VALUE"""),"")</f>
        <v/>
      </c>
      <c r="E394" t="str">
        <f>IFERROR(__xludf.DUMMYFUNCTION("""COMPUTED_VALUE"""),"")</f>
        <v/>
      </c>
      <c r="F394" t="str">
        <f>IFERROR(__xludf.DUMMYFUNCTION("""COMPUTED_VALUE"""),"")</f>
        <v/>
      </c>
      <c r="G394" t="str">
        <f>IFERROR(__xludf.DUMMYFUNCTION("""COMPUTED_VALUE"""),"")</f>
        <v/>
      </c>
      <c r="H394" t="str">
        <f>IFERROR(__xludf.DUMMYFUNCTION("""COMPUTED_VALUE"""),"")</f>
        <v/>
      </c>
      <c r="I394" t="str">
        <f>IFERROR(__xludf.DUMMYFUNCTION("""COMPUTED_VALUE"""),"")</f>
        <v/>
      </c>
      <c r="J394" t="str">
        <f>IFERROR(__xludf.DUMMYFUNCTION("""COMPUTED_VALUE"""),"")</f>
        <v/>
      </c>
      <c r="K394" t="str">
        <f>IFERROR(__xludf.DUMMYFUNCTION("""COMPUTED_VALUE"""),"")</f>
        <v/>
      </c>
    </row>
    <row r="395">
      <c r="A395" t="str">
        <f>IFERROR(__xludf.DUMMYFUNCTION("""COMPUTED_VALUE"""),"")</f>
        <v/>
      </c>
      <c r="B395" t="str">
        <f>IFERROR(__xludf.DUMMYFUNCTION("""COMPUTED_VALUE"""),"")</f>
        <v/>
      </c>
      <c r="C395" t="str">
        <f>IFERROR(__xludf.DUMMYFUNCTION("""COMPUTED_VALUE"""),"")</f>
        <v/>
      </c>
      <c r="D395" t="str">
        <f>IFERROR(__xludf.DUMMYFUNCTION("""COMPUTED_VALUE"""),"")</f>
        <v/>
      </c>
      <c r="E395" t="str">
        <f>IFERROR(__xludf.DUMMYFUNCTION("""COMPUTED_VALUE"""),"")</f>
        <v/>
      </c>
      <c r="F395" t="str">
        <f>IFERROR(__xludf.DUMMYFUNCTION("""COMPUTED_VALUE"""),"")</f>
        <v/>
      </c>
      <c r="G395" t="str">
        <f>IFERROR(__xludf.DUMMYFUNCTION("""COMPUTED_VALUE"""),"")</f>
        <v/>
      </c>
      <c r="H395" t="str">
        <f>IFERROR(__xludf.DUMMYFUNCTION("""COMPUTED_VALUE"""),"")</f>
        <v/>
      </c>
      <c r="I395" t="str">
        <f>IFERROR(__xludf.DUMMYFUNCTION("""COMPUTED_VALUE"""),"")</f>
        <v/>
      </c>
      <c r="J395" t="str">
        <f>IFERROR(__xludf.DUMMYFUNCTION("""COMPUTED_VALUE"""),"")</f>
        <v/>
      </c>
      <c r="K395" t="str">
        <f>IFERROR(__xludf.DUMMYFUNCTION("""COMPUTED_VALUE"""),"")</f>
        <v/>
      </c>
    </row>
    <row r="396">
      <c r="A396" t="str">
        <f>IFERROR(__xludf.DUMMYFUNCTION("""COMPUTED_VALUE"""),"")</f>
        <v/>
      </c>
      <c r="B396" t="str">
        <f>IFERROR(__xludf.DUMMYFUNCTION("""COMPUTED_VALUE"""),"")</f>
        <v/>
      </c>
      <c r="C396" t="str">
        <f>IFERROR(__xludf.DUMMYFUNCTION("""COMPUTED_VALUE"""),"")</f>
        <v/>
      </c>
      <c r="D396" t="str">
        <f>IFERROR(__xludf.DUMMYFUNCTION("""COMPUTED_VALUE"""),"")</f>
        <v/>
      </c>
      <c r="E396" t="str">
        <f>IFERROR(__xludf.DUMMYFUNCTION("""COMPUTED_VALUE"""),"")</f>
        <v/>
      </c>
      <c r="F396" t="str">
        <f>IFERROR(__xludf.DUMMYFUNCTION("""COMPUTED_VALUE"""),"")</f>
        <v/>
      </c>
      <c r="G396" t="str">
        <f>IFERROR(__xludf.DUMMYFUNCTION("""COMPUTED_VALUE"""),"")</f>
        <v/>
      </c>
      <c r="H396" t="str">
        <f>IFERROR(__xludf.DUMMYFUNCTION("""COMPUTED_VALUE"""),"")</f>
        <v/>
      </c>
      <c r="I396" t="str">
        <f>IFERROR(__xludf.DUMMYFUNCTION("""COMPUTED_VALUE"""),"")</f>
        <v/>
      </c>
      <c r="J396" t="str">
        <f>IFERROR(__xludf.DUMMYFUNCTION("""COMPUTED_VALUE"""),"")</f>
        <v/>
      </c>
      <c r="K396" t="str">
        <f>IFERROR(__xludf.DUMMYFUNCTION("""COMPUTED_VALUE"""),"")</f>
        <v/>
      </c>
    </row>
    <row r="397">
      <c r="A397" t="str">
        <f>IFERROR(__xludf.DUMMYFUNCTION("""COMPUTED_VALUE"""),"")</f>
        <v/>
      </c>
      <c r="B397" t="str">
        <f>IFERROR(__xludf.DUMMYFUNCTION("""COMPUTED_VALUE"""),"")</f>
        <v/>
      </c>
      <c r="C397" t="str">
        <f>IFERROR(__xludf.DUMMYFUNCTION("""COMPUTED_VALUE"""),"")</f>
        <v/>
      </c>
      <c r="D397" t="str">
        <f>IFERROR(__xludf.DUMMYFUNCTION("""COMPUTED_VALUE"""),"")</f>
        <v/>
      </c>
      <c r="E397" t="str">
        <f>IFERROR(__xludf.DUMMYFUNCTION("""COMPUTED_VALUE"""),"")</f>
        <v/>
      </c>
      <c r="F397" t="str">
        <f>IFERROR(__xludf.DUMMYFUNCTION("""COMPUTED_VALUE"""),"")</f>
        <v/>
      </c>
      <c r="G397" t="str">
        <f>IFERROR(__xludf.DUMMYFUNCTION("""COMPUTED_VALUE"""),"")</f>
        <v/>
      </c>
      <c r="H397" t="str">
        <f>IFERROR(__xludf.DUMMYFUNCTION("""COMPUTED_VALUE"""),"")</f>
        <v/>
      </c>
      <c r="I397" t="str">
        <f>IFERROR(__xludf.DUMMYFUNCTION("""COMPUTED_VALUE"""),"")</f>
        <v/>
      </c>
      <c r="J397" t="str">
        <f>IFERROR(__xludf.DUMMYFUNCTION("""COMPUTED_VALUE"""),"")</f>
        <v/>
      </c>
      <c r="K397" t="str">
        <f>IFERROR(__xludf.DUMMYFUNCTION("""COMPUTED_VALUE"""),"")</f>
        <v/>
      </c>
    </row>
    <row r="398">
      <c r="A398" t="str">
        <f>IFERROR(__xludf.DUMMYFUNCTION("""COMPUTED_VALUE"""),"")</f>
        <v/>
      </c>
      <c r="B398" t="str">
        <f>IFERROR(__xludf.DUMMYFUNCTION("""COMPUTED_VALUE"""),"")</f>
        <v/>
      </c>
      <c r="C398" t="str">
        <f>IFERROR(__xludf.DUMMYFUNCTION("""COMPUTED_VALUE"""),"")</f>
        <v/>
      </c>
      <c r="D398" t="str">
        <f>IFERROR(__xludf.DUMMYFUNCTION("""COMPUTED_VALUE"""),"")</f>
        <v/>
      </c>
      <c r="E398" t="str">
        <f>IFERROR(__xludf.DUMMYFUNCTION("""COMPUTED_VALUE"""),"")</f>
        <v/>
      </c>
      <c r="F398" t="str">
        <f>IFERROR(__xludf.DUMMYFUNCTION("""COMPUTED_VALUE"""),"")</f>
        <v/>
      </c>
      <c r="G398" t="str">
        <f>IFERROR(__xludf.DUMMYFUNCTION("""COMPUTED_VALUE"""),"")</f>
        <v/>
      </c>
      <c r="H398" t="str">
        <f>IFERROR(__xludf.DUMMYFUNCTION("""COMPUTED_VALUE"""),"")</f>
        <v/>
      </c>
      <c r="I398" t="str">
        <f>IFERROR(__xludf.DUMMYFUNCTION("""COMPUTED_VALUE"""),"")</f>
        <v/>
      </c>
      <c r="J398" t="str">
        <f>IFERROR(__xludf.DUMMYFUNCTION("""COMPUTED_VALUE"""),"")</f>
        <v/>
      </c>
      <c r="K398" t="str">
        <f>IFERROR(__xludf.DUMMYFUNCTION("""COMPUTED_VALUE"""),"")</f>
        <v/>
      </c>
    </row>
    <row r="399">
      <c r="A399" t="str">
        <f>IFERROR(__xludf.DUMMYFUNCTION("""COMPUTED_VALUE"""),"")</f>
        <v/>
      </c>
      <c r="B399" t="str">
        <f>IFERROR(__xludf.DUMMYFUNCTION("""COMPUTED_VALUE"""),"")</f>
        <v/>
      </c>
      <c r="C399" t="str">
        <f>IFERROR(__xludf.DUMMYFUNCTION("""COMPUTED_VALUE"""),"")</f>
        <v/>
      </c>
      <c r="D399" t="str">
        <f>IFERROR(__xludf.DUMMYFUNCTION("""COMPUTED_VALUE"""),"")</f>
        <v/>
      </c>
      <c r="E399" t="str">
        <f>IFERROR(__xludf.DUMMYFUNCTION("""COMPUTED_VALUE"""),"")</f>
        <v/>
      </c>
      <c r="F399" t="str">
        <f>IFERROR(__xludf.DUMMYFUNCTION("""COMPUTED_VALUE"""),"")</f>
        <v/>
      </c>
      <c r="G399" t="str">
        <f>IFERROR(__xludf.DUMMYFUNCTION("""COMPUTED_VALUE"""),"")</f>
        <v/>
      </c>
      <c r="H399" t="str">
        <f>IFERROR(__xludf.DUMMYFUNCTION("""COMPUTED_VALUE"""),"")</f>
        <v/>
      </c>
      <c r="I399" t="str">
        <f>IFERROR(__xludf.DUMMYFUNCTION("""COMPUTED_VALUE"""),"")</f>
        <v/>
      </c>
      <c r="J399" t="str">
        <f>IFERROR(__xludf.DUMMYFUNCTION("""COMPUTED_VALUE"""),"")</f>
        <v/>
      </c>
      <c r="K399" t="str">
        <f>IFERROR(__xludf.DUMMYFUNCTION("""COMPUTED_VALUE"""),"")</f>
        <v/>
      </c>
    </row>
    <row r="400">
      <c r="A400" t="str">
        <f>IFERROR(__xludf.DUMMYFUNCTION("""COMPUTED_VALUE"""),"")</f>
        <v/>
      </c>
      <c r="B400" t="str">
        <f>IFERROR(__xludf.DUMMYFUNCTION("""COMPUTED_VALUE"""),"")</f>
        <v/>
      </c>
      <c r="C400" t="str">
        <f>IFERROR(__xludf.DUMMYFUNCTION("""COMPUTED_VALUE"""),"")</f>
        <v/>
      </c>
      <c r="D400" t="str">
        <f>IFERROR(__xludf.DUMMYFUNCTION("""COMPUTED_VALUE"""),"")</f>
        <v/>
      </c>
      <c r="E400" t="str">
        <f>IFERROR(__xludf.DUMMYFUNCTION("""COMPUTED_VALUE"""),"")</f>
        <v/>
      </c>
      <c r="F400" t="str">
        <f>IFERROR(__xludf.DUMMYFUNCTION("""COMPUTED_VALUE"""),"")</f>
        <v/>
      </c>
      <c r="G400" t="str">
        <f>IFERROR(__xludf.DUMMYFUNCTION("""COMPUTED_VALUE"""),"")</f>
        <v/>
      </c>
      <c r="H400" t="str">
        <f>IFERROR(__xludf.DUMMYFUNCTION("""COMPUTED_VALUE"""),"")</f>
        <v/>
      </c>
      <c r="I400" t="str">
        <f>IFERROR(__xludf.DUMMYFUNCTION("""COMPUTED_VALUE"""),"")</f>
        <v/>
      </c>
      <c r="J400" t="str">
        <f>IFERROR(__xludf.DUMMYFUNCTION("""COMPUTED_VALUE"""),"")</f>
        <v/>
      </c>
      <c r="K400" t="str">
        <f>IFERROR(__xludf.DUMMYFUNCTION("""COMPUTED_VALUE"""),"")</f>
        <v/>
      </c>
    </row>
    <row r="401">
      <c r="A401" t="str">
        <f>IFERROR(__xludf.DUMMYFUNCTION("""COMPUTED_VALUE"""),"")</f>
        <v/>
      </c>
      <c r="B401" t="str">
        <f>IFERROR(__xludf.DUMMYFUNCTION("""COMPUTED_VALUE"""),"")</f>
        <v/>
      </c>
      <c r="C401" t="str">
        <f>IFERROR(__xludf.DUMMYFUNCTION("""COMPUTED_VALUE"""),"")</f>
        <v/>
      </c>
      <c r="D401" t="str">
        <f>IFERROR(__xludf.DUMMYFUNCTION("""COMPUTED_VALUE"""),"")</f>
        <v/>
      </c>
      <c r="E401" t="str">
        <f>IFERROR(__xludf.DUMMYFUNCTION("""COMPUTED_VALUE"""),"")</f>
        <v/>
      </c>
      <c r="F401" t="str">
        <f>IFERROR(__xludf.DUMMYFUNCTION("""COMPUTED_VALUE"""),"")</f>
        <v/>
      </c>
      <c r="G401" t="str">
        <f>IFERROR(__xludf.DUMMYFUNCTION("""COMPUTED_VALUE"""),"")</f>
        <v/>
      </c>
      <c r="H401" t="str">
        <f>IFERROR(__xludf.DUMMYFUNCTION("""COMPUTED_VALUE"""),"")</f>
        <v/>
      </c>
      <c r="I401" t="str">
        <f>IFERROR(__xludf.DUMMYFUNCTION("""COMPUTED_VALUE"""),"")</f>
        <v/>
      </c>
      <c r="J401" t="str">
        <f>IFERROR(__xludf.DUMMYFUNCTION("""COMPUTED_VALUE"""),"")</f>
        <v/>
      </c>
      <c r="K401" t="str">
        <f>IFERROR(__xludf.DUMMYFUNCTION("""COMPUTED_VALUE"""),"")</f>
        <v/>
      </c>
    </row>
    <row r="402">
      <c r="A402" t="str">
        <f>IFERROR(__xludf.DUMMYFUNCTION("""COMPUTED_VALUE"""),"")</f>
        <v/>
      </c>
      <c r="B402" t="str">
        <f>IFERROR(__xludf.DUMMYFUNCTION("""COMPUTED_VALUE"""),"")</f>
        <v/>
      </c>
      <c r="C402" t="str">
        <f>IFERROR(__xludf.DUMMYFUNCTION("""COMPUTED_VALUE"""),"")</f>
        <v/>
      </c>
      <c r="D402" t="str">
        <f>IFERROR(__xludf.DUMMYFUNCTION("""COMPUTED_VALUE"""),"")</f>
        <v/>
      </c>
      <c r="E402" t="str">
        <f>IFERROR(__xludf.DUMMYFUNCTION("""COMPUTED_VALUE"""),"")</f>
        <v/>
      </c>
      <c r="F402" t="str">
        <f>IFERROR(__xludf.DUMMYFUNCTION("""COMPUTED_VALUE"""),"")</f>
        <v/>
      </c>
      <c r="G402" t="str">
        <f>IFERROR(__xludf.DUMMYFUNCTION("""COMPUTED_VALUE"""),"")</f>
        <v/>
      </c>
      <c r="H402" t="str">
        <f>IFERROR(__xludf.DUMMYFUNCTION("""COMPUTED_VALUE"""),"")</f>
        <v/>
      </c>
      <c r="I402" t="str">
        <f>IFERROR(__xludf.DUMMYFUNCTION("""COMPUTED_VALUE"""),"")</f>
        <v/>
      </c>
      <c r="J402" t="str">
        <f>IFERROR(__xludf.DUMMYFUNCTION("""COMPUTED_VALUE"""),"")</f>
        <v/>
      </c>
      <c r="K402" t="str">
        <f>IFERROR(__xludf.DUMMYFUNCTION("""COMPUTED_VALUE"""),"")</f>
        <v/>
      </c>
    </row>
    <row r="403">
      <c r="A403" t="str">
        <f>IFERROR(__xludf.DUMMYFUNCTION("""COMPUTED_VALUE"""),"")</f>
        <v/>
      </c>
      <c r="B403" t="str">
        <f>IFERROR(__xludf.DUMMYFUNCTION("""COMPUTED_VALUE"""),"")</f>
        <v/>
      </c>
      <c r="C403" t="str">
        <f>IFERROR(__xludf.DUMMYFUNCTION("""COMPUTED_VALUE"""),"")</f>
        <v/>
      </c>
      <c r="D403" t="str">
        <f>IFERROR(__xludf.DUMMYFUNCTION("""COMPUTED_VALUE"""),"")</f>
        <v/>
      </c>
      <c r="E403" t="str">
        <f>IFERROR(__xludf.DUMMYFUNCTION("""COMPUTED_VALUE"""),"")</f>
        <v/>
      </c>
      <c r="F403" t="str">
        <f>IFERROR(__xludf.DUMMYFUNCTION("""COMPUTED_VALUE"""),"")</f>
        <v/>
      </c>
      <c r="G403" t="str">
        <f>IFERROR(__xludf.DUMMYFUNCTION("""COMPUTED_VALUE"""),"")</f>
        <v/>
      </c>
      <c r="H403" t="str">
        <f>IFERROR(__xludf.DUMMYFUNCTION("""COMPUTED_VALUE"""),"")</f>
        <v/>
      </c>
      <c r="I403" t="str">
        <f>IFERROR(__xludf.DUMMYFUNCTION("""COMPUTED_VALUE"""),"")</f>
        <v/>
      </c>
      <c r="J403" t="str">
        <f>IFERROR(__xludf.DUMMYFUNCTION("""COMPUTED_VALUE"""),"")</f>
        <v/>
      </c>
      <c r="K403" t="str">
        <f>IFERROR(__xludf.DUMMYFUNCTION("""COMPUTED_VALUE"""),"")</f>
        <v/>
      </c>
    </row>
    <row r="404">
      <c r="A404" t="str">
        <f>IFERROR(__xludf.DUMMYFUNCTION("""COMPUTED_VALUE"""),"")</f>
        <v/>
      </c>
      <c r="B404" t="str">
        <f>IFERROR(__xludf.DUMMYFUNCTION("""COMPUTED_VALUE"""),"")</f>
        <v/>
      </c>
      <c r="C404" t="str">
        <f>IFERROR(__xludf.DUMMYFUNCTION("""COMPUTED_VALUE"""),"")</f>
        <v/>
      </c>
      <c r="D404" t="str">
        <f>IFERROR(__xludf.DUMMYFUNCTION("""COMPUTED_VALUE"""),"")</f>
        <v/>
      </c>
      <c r="E404" t="str">
        <f>IFERROR(__xludf.DUMMYFUNCTION("""COMPUTED_VALUE"""),"")</f>
        <v/>
      </c>
      <c r="F404" t="str">
        <f>IFERROR(__xludf.DUMMYFUNCTION("""COMPUTED_VALUE"""),"")</f>
        <v/>
      </c>
      <c r="G404" t="str">
        <f>IFERROR(__xludf.DUMMYFUNCTION("""COMPUTED_VALUE"""),"")</f>
        <v/>
      </c>
      <c r="H404" t="str">
        <f>IFERROR(__xludf.DUMMYFUNCTION("""COMPUTED_VALUE"""),"")</f>
        <v/>
      </c>
      <c r="I404" t="str">
        <f>IFERROR(__xludf.DUMMYFUNCTION("""COMPUTED_VALUE"""),"")</f>
        <v/>
      </c>
      <c r="J404" t="str">
        <f>IFERROR(__xludf.DUMMYFUNCTION("""COMPUTED_VALUE"""),"")</f>
        <v/>
      </c>
      <c r="K404" t="str">
        <f>IFERROR(__xludf.DUMMYFUNCTION("""COMPUTED_VALUE"""),"")</f>
        <v/>
      </c>
    </row>
    <row r="405">
      <c r="A405" t="str">
        <f>IFERROR(__xludf.DUMMYFUNCTION("""COMPUTED_VALUE"""),"")</f>
        <v/>
      </c>
      <c r="B405" t="str">
        <f>IFERROR(__xludf.DUMMYFUNCTION("""COMPUTED_VALUE"""),"")</f>
        <v/>
      </c>
      <c r="C405" t="str">
        <f>IFERROR(__xludf.DUMMYFUNCTION("""COMPUTED_VALUE"""),"")</f>
        <v/>
      </c>
      <c r="D405" t="str">
        <f>IFERROR(__xludf.DUMMYFUNCTION("""COMPUTED_VALUE"""),"")</f>
        <v/>
      </c>
      <c r="E405" t="str">
        <f>IFERROR(__xludf.DUMMYFUNCTION("""COMPUTED_VALUE"""),"")</f>
        <v/>
      </c>
      <c r="F405" t="str">
        <f>IFERROR(__xludf.DUMMYFUNCTION("""COMPUTED_VALUE"""),"")</f>
        <v/>
      </c>
      <c r="G405" t="str">
        <f>IFERROR(__xludf.DUMMYFUNCTION("""COMPUTED_VALUE"""),"")</f>
        <v/>
      </c>
      <c r="H405" t="str">
        <f>IFERROR(__xludf.DUMMYFUNCTION("""COMPUTED_VALUE"""),"")</f>
        <v/>
      </c>
      <c r="I405" t="str">
        <f>IFERROR(__xludf.DUMMYFUNCTION("""COMPUTED_VALUE"""),"")</f>
        <v/>
      </c>
      <c r="J405" t="str">
        <f>IFERROR(__xludf.DUMMYFUNCTION("""COMPUTED_VALUE"""),"")</f>
        <v/>
      </c>
      <c r="K405" t="str">
        <f>IFERROR(__xludf.DUMMYFUNCTION("""COMPUTED_VALUE"""),"")</f>
        <v/>
      </c>
    </row>
    <row r="406">
      <c r="A406" t="str">
        <f>IFERROR(__xludf.DUMMYFUNCTION("""COMPUTED_VALUE"""),"")</f>
        <v/>
      </c>
      <c r="B406" t="str">
        <f>IFERROR(__xludf.DUMMYFUNCTION("""COMPUTED_VALUE"""),"")</f>
        <v/>
      </c>
      <c r="C406" t="str">
        <f>IFERROR(__xludf.DUMMYFUNCTION("""COMPUTED_VALUE"""),"")</f>
        <v/>
      </c>
      <c r="D406" t="str">
        <f>IFERROR(__xludf.DUMMYFUNCTION("""COMPUTED_VALUE"""),"")</f>
        <v/>
      </c>
      <c r="E406" t="str">
        <f>IFERROR(__xludf.DUMMYFUNCTION("""COMPUTED_VALUE"""),"")</f>
        <v/>
      </c>
      <c r="F406" t="str">
        <f>IFERROR(__xludf.DUMMYFUNCTION("""COMPUTED_VALUE"""),"")</f>
        <v/>
      </c>
      <c r="G406" t="str">
        <f>IFERROR(__xludf.DUMMYFUNCTION("""COMPUTED_VALUE"""),"")</f>
        <v/>
      </c>
      <c r="H406" t="str">
        <f>IFERROR(__xludf.DUMMYFUNCTION("""COMPUTED_VALUE"""),"")</f>
        <v/>
      </c>
      <c r="I406" t="str">
        <f>IFERROR(__xludf.DUMMYFUNCTION("""COMPUTED_VALUE"""),"")</f>
        <v/>
      </c>
      <c r="J406" t="str">
        <f>IFERROR(__xludf.DUMMYFUNCTION("""COMPUTED_VALUE"""),"")</f>
        <v/>
      </c>
      <c r="K406" t="str">
        <f>IFERROR(__xludf.DUMMYFUNCTION("""COMPUTED_VALUE"""),"")</f>
        <v/>
      </c>
    </row>
    <row r="407">
      <c r="A407" t="str">
        <f>IFERROR(__xludf.DUMMYFUNCTION("""COMPUTED_VALUE"""),"")</f>
        <v/>
      </c>
      <c r="B407" t="str">
        <f>IFERROR(__xludf.DUMMYFUNCTION("""COMPUTED_VALUE"""),"")</f>
        <v/>
      </c>
      <c r="C407" t="str">
        <f>IFERROR(__xludf.DUMMYFUNCTION("""COMPUTED_VALUE"""),"")</f>
        <v/>
      </c>
      <c r="D407" t="str">
        <f>IFERROR(__xludf.DUMMYFUNCTION("""COMPUTED_VALUE"""),"")</f>
        <v/>
      </c>
      <c r="E407" t="str">
        <f>IFERROR(__xludf.DUMMYFUNCTION("""COMPUTED_VALUE"""),"")</f>
        <v/>
      </c>
      <c r="F407" t="str">
        <f>IFERROR(__xludf.DUMMYFUNCTION("""COMPUTED_VALUE"""),"")</f>
        <v/>
      </c>
      <c r="G407" t="str">
        <f>IFERROR(__xludf.DUMMYFUNCTION("""COMPUTED_VALUE"""),"")</f>
        <v/>
      </c>
      <c r="H407" t="str">
        <f>IFERROR(__xludf.DUMMYFUNCTION("""COMPUTED_VALUE"""),"")</f>
        <v/>
      </c>
      <c r="I407" t="str">
        <f>IFERROR(__xludf.DUMMYFUNCTION("""COMPUTED_VALUE"""),"")</f>
        <v/>
      </c>
      <c r="J407" t="str">
        <f>IFERROR(__xludf.DUMMYFUNCTION("""COMPUTED_VALUE"""),"")</f>
        <v/>
      </c>
      <c r="K407" t="str">
        <f>IFERROR(__xludf.DUMMYFUNCTION("""COMPUTED_VALUE"""),"")</f>
        <v/>
      </c>
    </row>
    <row r="408">
      <c r="A408" t="str">
        <f>IFERROR(__xludf.DUMMYFUNCTION("""COMPUTED_VALUE"""),"")</f>
        <v/>
      </c>
      <c r="B408" t="str">
        <f>IFERROR(__xludf.DUMMYFUNCTION("""COMPUTED_VALUE"""),"")</f>
        <v/>
      </c>
      <c r="C408" t="str">
        <f>IFERROR(__xludf.DUMMYFUNCTION("""COMPUTED_VALUE"""),"")</f>
        <v/>
      </c>
      <c r="D408" t="str">
        <f>IFERROR(__xludf.DUMMYFUNCTION("""COMPUTED_VALUE"""),"")</f>
        <v/>
      </c>
      <c r="E408" t="str">
        <f>IFERROR(__xludf.DUMMYFUNCTION("""COMPUTED_VALUE"""),"")</f>
        <v/>
      </c>
      <c r="F408" t="str">
        <f>IFERROR(__xludf.DUMMYFUNCTION("""COMPUTED_VALUE"""),"")</f>
        <v/>
      </c>
      <c r="G408" t="str">
        <f>IFERROR(__xludf.DUMMYFUNCTION("""COMPUTED_VALUE"""),"")</f>
        <v/>
      </c>
      <c r="H408" t="str">
        <f>IFERROR(__xludf.DUMMYFUNCTION("""COMPUTED_VALUE"""),"")</f>
        <v/>
      </c>
      <c r="I408" t="str">
        <f>IFERROR(__xludf.DUMMYFUNCTION("""COMPUTED_VALUE"""),"")</f>
        <v/>
      </c>
      <c r="J408" t="str">
        <f>IFERROR(__xludf.DUMMYFUNCTION("""COMPUTED_VALUE"""),"")</f>
        <v/>
      </c>
      <c r="K408" t="str">
        <f>IFERROR(__xludf.DUMMYFUNCTION("""COMPUTED_VALUE"""),"")</f>
        <v/>
      </c>
    </row>
    <row r="409">
      <c r="A409" t="str">
        <f>IFERROR(__xludf.DUMMYFUNCTION("""COMPUTED_VALUE"""),"")</f>
        <v/>
      </c>
      <c r="B409" t="str">
        <f>IFERROR(__xludf.DUMMYFUNCTION("""COMPUTED_VALUE"""),"")</f>
        <v/>
      </c>
      <c r="C409" t="str">
        <f>IFERROR(__xludf.DUMMYFUNCTION("""COMPUTED_VALUE"""),"")</f>
        <v/>
      </c>
      <c r="D409" t="str">
        <f>IFERROR(__xludf.DUMMYFUNCTION("""COMPUTED_VALUE"""),"")</f>
        <v/>
      </c>
      <c r="E409" t="str">
        <f>IFERROR(__xludf.DUMMYFUNCTION("""COMPUTED_VALUE"""),"")</f>
        <v/>
      </c>
      <c r="F409" t="str">
        <f>IFERROR(__xludf.DUMMYFUNCTION("""COMPUTED_VALUE"""),"")</f>
        <v/>
      </c>
      <c r="G409" t="str">
        <f>IFERROR(__xludf.DUMMYFUNCTION("""COMPUTED_VALUE"""),"")</f>
        <v/>
      </c>
      <c r="H409" t="str">
        <f>IFERROR(__xludf.DUMMYFUNCTION("""COMPUTED_VALUE"""),"")</f>
        <v/>
      </c>
      <c r="I409" t="str">
        <f>IFERROR(__xludf.DUMMYFUNCTION("""COMPUTED_VALUE"""),"")</f>
        <v/>
      </c>
      <c r="J409" t="str">
        <f>IFERROR(__xludf.DUMMYFUNCTION("""COMPUTED_VALUE"""),"")</f>
        <v/>
      </c>
      <c r="K409" t="str">
        <f>IFERROR(__xludf.DUMMYFUNCTION("""COMPUTED_VALUE"""),"")</f>
        <v/>
      </c>
    </row>
    <row r="410">
      <c r="A410" t="str">
        <f>IFERROR(__xludf.DUMMYFUNCTION("""COMPUTED_VALUE"""),"")</f>
        <v/>
      </c>
      <c r="B410" t="str">
        <f>IFERROR(__xludf.DUMMYFUNCTION("""COMPUTED_VALUE"""),"")</f>
        <v/>
      </c>
      <c r="C410" t="str">
        <f>IFERROR(__xludf.DUMMYFUNCTION("""COMPUTED_VALUE"""),"")</f>
        <v/>
      </c>
      <c r="D410" t="str">
        <f>IFERROR(__xludf.DUMMYFUNCTION("""COMPUTED_VALUE"""),"")</f>
        <v/>
      </c>
      <c r="E410" t="str">
        <f>IFERROR(__xludf.DUMMYFUNCTION("""COMPUTED_VALUE"""),"")</f>
        <v/>
      </c>
      <c r="F410" t="str">
        <f>IFERROR(__xludf.DUMMYFUNCTION("""COMPUTED_VALUE"""),"")</f>
        <v/>
      </c>
      <c r="G410" t="str">
        <f>IFERROR(__xludf.DUMMYFUNCTION("""COMPUTED_VALUE"""),"")</f>
        <v/>
      </c>
      <c r="H410" t="str">
        <f>IFERROR(__xludf.DUMMYFUNCTION("""COMPUTED_VALUE"""),"")</f>
        <v/>
      </c>
      <c r="I410" t="str">
        <f>IFERROR(__xludf.DUMMYFUNCTION("""COMPUTED_VALUE"""),"")</f>
        <v/>
      </c>
      <c r="J410" t="str">
        <f>IFERROR(__xludf.DUMMYFUNCTION("""COMPUTED_VALUE"""),"")</f>
        <v/>
      </c>
      <c r="K410" t="str">
        <f>IFERROR(__xludf.DUMMYFUNCTION("""COMPUTED_VALUE"""),"")</f>
        <v/>
      </c>
    </row>
    <row r="411">
      <c r="A411" t="str">
        <f>IFERROR(__xludf.DUMMYFUNCTION("""COMPUTED_VALUE"""),"")</f>
        <v/>
      </c>
      <c r="B411" t="str">
        <f>IFERROR(__xludf.DUMMYFUNCTION("""COMPUTED_VALUE"""),"")</f>
        <v/>
      </c>
      <c r="C411" t="str">
        <f>IFERROR(__xludf.DUMMYFUNCTION("""COMPUTED_VALUE"""),"")</f>
        <v/>
      </c>
      <c r="D411" t="str">
        <f>IFERROR(__xludf.DUMMYFUNCTION("""COMPUTED_VALUE"""),"")</f>
        <v/>
      </c>
      <c r="E411" t="str">
        <f>IFERROR(__xludf.DUMMYFUNCTION("""COMPUTED_VALUE"""),"")</f>
        <v/>
      </c>
      <c r="F411" t="str">
        <f>IFERROR(__xludf.DUMMYFUNCTION("""COMPUTED_VALUE"""),"")</f>
        <v/>
      </c>
      <c r="G411" t="str">
        <f>IFERROR(__xludf.DUMMYFUNCTION("""COMPUTED_VALUE"""),"")</f>
        <v/>
      </c>
      <c r="H411" t="str">
        <f>IFERROR(__xludf.DUMMYFUNCTION("""COMPUTED_VALUE"""),"")</f>
        <v/>
      </c>
      <c r="I411" t="str">
        <f>IFERROR(__xludf.DUMMYFUNCTION("""COMPUTED_VALUE"""),"")</f>
        <v/>
      </c>
      <c r="J411" t="str">
        <f>IFERROR(__xludf.DUMMYFUNCTION("""COMPUTED_VALUE"""),"")</f>
        <v/>
      </c>
      <c r="K411" t="str">
        <f>IFERROR(__xludf.DUMMYFUNCTION("""COMPUTED_VALUE"""),"")</f>
        <v/>
      </c>
    </row>
    <row r="412">
      <c r="A412" t="str">
        <f>IFERROR(__xludf.DUMMYFUNCTION("""COMPUTED_VALUE"""),"")</f>
        <v/>
      </c>
      <c r="B412" t="str">
        <f>IFERROR(__xludf.DUMMYFUNCTION("""COMPUTED_VALUE"""),"")</f>
        <v/>
      </c>
      <c r="C412" t="str">
        <f>IFERROR(__xludf.DUMMYFUNCTION("""COMPUTED_VALUE"""),"")</f>
        <v/>
      </c>
      <c r="D412" t="str">
        <f>IFERROR(__xludf.DUMMYFUNCTION("""COMPUTED_VALUE"""),"")</f>
        <v/>
      </c>
      <c r="E412" t="str">
        <f>IFERROR(__xludf.DUMMYFUNCTION("""COMPUTED_VALUE"""),"")</f>
        <v/>
      </c>
      <c r="F412" t="str">
        <f>IFERROR(__xludf.DUMMYFUNCTION("""COMPUTED_VALUE"""),"")</f>
        <v/>
      </c>
      <c r="G412" t="str">
        <f>IFERROR(__xludf.DUMMYFUNCTION("""COMPUTED_VALUE"""),"")</f>
        <v/>
      </c>
      <c r="H412" t="str">
        <f>IFERROR(__xludf.DUMMYFUNCTION("""COMPUTED_VALUE"""),"")</f>
        <v/>
      </c>
      <c r="I412" t="str">
        <f>IFERROR(__xludf.DUMMYFUNCTION("""COMPUTED_VALUE"""),"")</f>
        <v/>
      </c>
      <c r="J412" t="str">
        <f>IFERROR(__xludf.DUMMYFUNCTION("""COMPUTED_VALUE"""),"")</f>
        <v/>
      </c>
      <c r="K412" t="str">
        <f>IFERROR(__xludf.DUMMYFUNCTION("""COMPUTED_VALUE"""),"")</f>
        <v/>
      </c>
    </row>
    <row r="413">
      <c r="A413" t="str">
        <f>IFERROR(__xludf.DUMMYFUNCTION("""COMPUTED_VALUE"""),"")</f>
        <v/>
      </c>
      <c r="B413" t="str">
        <f>IFERROR(__xludf.DUMMYFUNCTION("""COMPUTED_VALUE"""),"")</f>
        <v/>
      </c>
      <c r="C413" t="str">
        <f>IFERROR(__xludf.DUMMYFUNCTION("""COMPUTED_VALUE"""),"")</f>
        <v/>
      </c>
      <c r="D413" t="str">
        <f>IFERROR(__xludf.DUMMYFUNCTION("""COMPUTED_VALUE"""),"")</f>
        <v/>
      </c>
      <c r="E413" t="str">
        <f>IFERROR(__xludf.DUMMYFUNCTION("""COMPUTED_VALUE"""),"")</f>
        <v/>
      </c>
      <c r="F413" t="str">
        <f>IFERROR(__xludf.DUMMYFUNCTION("""COMPUTED_VALUE"""),"")</f>
        <v/>
      </c>
      <c r="G413" t="str">
        <f>IFERROR(__xludf.DUMMYFUNCTION("""COMPUTED_VALUE"""),"")</f>
        <v/>
      </c>
      <c r="H413" t="str">
        <f>IFERROR(__xludf.DUMMYFUNCTION("""COMPUTED_VALUE"""),"")</f>
        <v/>
      </c>
      <c r="I413" t="str">
        <f>IFERROR(__xludf.DUMMYFUNCTION("""COMPUTED_VALUE"""),"")</f>
        <v/>
      </c>
      <c r="J413" t="str">
        <f>IFERROR(__xludf.DUMMYFUNCTION("""COMPUTED_VALUE"""),"")</f>
        <v/>
      </c>
      <c r="K413" t="str">
        <f>IFERROR(__xludf.DUMMYFUNCTION("""COMPUTED_VALUE"""),"")</f>
        <v/>
      </c>
    </row>
    <row r="414">
      <c r="A414" t="str">
        <f>IFERROR(__xludf.DUMMYFUNCTION("""COMPUTED_VALUE"""),"")</f>
        <v/>
      </c>
      <c r="B414" t="str">
        <f>IFERROR(__xludf.DUMMYFUNCTION("""COMPUTED_VALUE"""),"")</f>
        <v/>
      </c>
      <c r="C414" t="str">
        <f>IFERROR(__xludf.DUMMYFUNCTION("""COMPUTED_VALUE"""),"")</f>
        <v/>
      </c>
      <c r="D414" t="str">
        <f>IFERROR(__xludf.DUMMYFUNCTION("""COMPUTED_VALUE"""),"")</f>
        <v/>
      </c>
      <c r="E414" t="str">
        <f>IFERROR(__xludf.DUMMYFUNCTION("""COMPUTED_VALUE"""),"")</f>
        <v/>
      </c>
      <c r="F414" t="str">
        <f>IFERROR(__xludf.DUMMYFUNCTION("""COMPUTED_VALUE"""),"")</f>
        <v/>
      </c>
      <c r="G414" t="str">
        <f>IFERROR(__xludf.DUMMYFUNCTION("""COMPUTED_VALUE"""),"")</f>
        <v/>
      </c>
      <c r="H414" t="str">
        <f>IFERROR(__xludf.DUMMYFUNCTION("""COMPUTED_VALUE"""),"")</f>
        <v/>
      </c>
      <c r="I414" t="str">
        <f>IFERROR(__xludf.DUMMYFUNCTION("""COMPUTED_VALUE"""),"")</f>
        <v/>
      </c>
      <c r="J414" t="str">
        <f>IFERROR(__xludf.DUMMYFUNCTION("""COMPUTED_VALUE"""),"")</f>
        <v/>
      </c>
      <c r="K414" t="str">
        <f>IFERROR(__xludf.DUMMYFUNCTION("""COMPUTED_VALUE"""),"")</f>
        <v/>
      </c>
    </row>
    <row r="415">
      <c r="A415" t="str">
        <f>IFERROR(__xludf.DUMMYFUNCTION("""COMPUTED_VALUE"""),"")</f>
        <v/>
      </c>
      <c r="B415" t="str">
        <f>IFERROR(__xludf.DUMMYFUNCTION("""COMPUTED_VALUE"""),"")</f>
        <v/>
      </c>
      <c r="C415" t="str">
        <f>IFERROR(__xludf.DUMMYFUNCTION("""COMPUTED_VALUE"""),"")</f>
        <v/>
      </c>
      <c r="D415" t="str">
        <f>IFERROR(__xludf.DUMMYFUNCTION("""COMPUTED_VALUE"""),"")</f>
        <v/>
      </c>
      <c r="E415" t="str">
        <f>IFERROR(__xludf.DUMMYFUNCTION("""COMPUTED_VALUE"""),"")</f>
        <v/>
      </c>
      <c r="F415" t="str">
        <f>IFERROR(__xludf.DUMMYFUNCTION("""COMPUTED_VALUE"""),"")</f>
        <v/>
      </c>
      <c r="G415" t="str">
        <f>IFERROR(__xludf.DUMMYFUNCTION("""COMPUTED_VALUE"""),"")</f>
        <v/>
      </c>
      <c r="H415" t="str">
        <f>IFERROR(__xludf.DUMMYFUNCTION("""COMPUTED_VALUE"""),"")</f>
        <v/>
      </c>
      <c r="I415" t="str">
        <f>IFERROR(__xludf.DUMMYFUNCTION("""COMPUTED_VALUE"""),"")</f>
        <v/>
      </c>
      <c r="J415" t="str">
        <f>IFERROR(__xludf.DUMMYFUNCTION("""COMPUTED_VALUE"""),"")</f>
        <v/>
      </c>
      <c r="K415" t="str">
        <f>IFERROR(__xludf.DUMMYFUNCTION("""COMPUTED_VALUE"""),"")</f>
        <v/>
      </c>
    </row>
    <row r="416">
      <c r="A416" t="str">
        <f>IFERROR(__xludf.DUMMYFUNCTION("""COMPUTED_VALUE"""),"")</f>
        <v/>
      </c>
      <c r="B416" t="str">
        <f>IFERROR(__xludf.DUMMYFUNCTION("""COMPUTED_VALUE"""),"")</f>
        <v/>
      </c>
      <c r="C416" t="str">
        <f>IFERROR(__xludf.DUMMYFUNCTION("""COMPUTED_VALUE"""),"")</f>
        <v/>
      </c>
      <c r="D416" t="str">
        <f>IFERROR(__xludf.DUMMYFUNCTION("""COMPUTED_VALUE"""),"")</f>
        <v/>
      </c>
      <c r="E416" t="str">
        <f>IFERROR(__xludf.DUMMYFUNCTION("""COMPUTED_VALUE"""),"")</f>
        <v/>
      </c>
      <c r="F416" t="str">
        <f>IFERROR(__xludf.DUMMYFUNCTION("""COMPUTED_VALUE"""),"")</f>
        <v/>
      </c>
      <c r="G416" t="str">
        <f>IFERROR(__xludf.DUMMYFUNCTION("""COMPUTED_VALUE"""),"")</f>
        <v/>
      </c>
      <c r="H416" t="str">
        <f>IFERROR(__xludf.DUMMYFUNCTION("""COMPUTED_VALUE"""),"")</f>
        <v/>
      </c>
      <c r="I416" t="str">
        <f>IFERROR(__xludf.DUMMYFUNCTION("""COMPUTED_VALUE"""),"")</f>
        <v/>
      </c>
      <c r="J416" t="str">
        <f>IFERROR(__xludf.DUMMYFUNCTION("""COMPUTED_VALUE"""),"")</f>
        <v/>
      </c>
      <c r="K416" t="str">
        <f>IFERROR(__xludf.DUMMYFUNCTION("""COMPUTED_VALUE"""),"")</f>
        <v/>
      </c>
    </row>
    <row r="417">
      <c r="A417" t="str">
        <f>IFERROR(__xludf.DUMMYFUNCTION("""COMPUTED_VALUE"""),"")</f>
        <v/>
      </c>
      <c r="B417" t="str">
        <f>IFERROR(__xludf.DUMMYFUNCTION("""COMPUTED_VALUE"""),"")</f>
        <v/>
      </c>
      <c r="C417" t="str">
        <f>IFERROR(__xludf.DUMMYFUNCTION("""COMPUTED_VALUE"""),"")</f>
        <v/>
      </c>
      <c r="D417" t="str">
        <f>IFERROR(__xludf.DUMMYFUNCTION("""COMPUTED_VALUE"""),"")</f>
        <v/>
      </c>
      <c r="E417" t="str">
        <f>IFERROR(__xludf.DUMMYFUNCTION("""COMPUTED_VALUE"""),"")</f>
        <v/>
      </c>
      <c r="F417" t="str">
        <f>IFERROR(__xludf.DUMMYFUNCTION("""COMPUTED_VALUE"""),"")</f>
        <v/>
      </c>
      <c r="G417" t="str">
        <f>IFERROR(__xludf.DUMMYFUNCTION("""COMPUTED_VALUE"""),"")</f>
        <v/>
      </c>
      <c r="H417" t="str">
        <f>IFERROR(__xludf.DUMMYFUNCTION("""COMPUTED_VALUE"""),"")</f>
        <v/>
      </c>
      <c r="I417" t="str">
        <f>IFERROR(__xludf.DUMMYFUNCTION("""COMPUTED_VALUE"""),"")</f>
        <v/>
      </c>
      <c r="J417" t="str">
        <f>IFERROR(__xludf.DUMMYFUNCTION("""COMPUTED_VALUE"""),"")</f>
        <v/>
      </c>
      <c r="K417" t="str">
        <f>IFERROR(__xludf.DUMMYFUNCTION("""COMPUTED_VALUE"""),"")</f>
        <v/>
      </c>
    </row>
    <row r="418">
      <c r="A418" t="str">
        <f>IFERROR(__xludf.DUMMYFUNCTION("""COMPUTED_VALUE"""),"")</f>
        <v/>
      </c>
      <c r="B418" t="str">
        <f>IFERROR(__xludf.DUMMYFUNCTION("""COMPUTED_VALUE"""),"")</f>
        <v/>
      </c>
      <c r="C418" t="str">
        <f>IFERROR(__xludf.DUMMYFUNCTION("""COMPUTED_VALUE"""),"")</f>
        <v/>
      </c>
      <c r="D418" t="str">
        <f>IFERROR(__xludf.DUMMYFUNCTION("""COMPUTED_VALUE"""),"")</f>
        <v/>
      </c>
      <c r="E418" t="str">
        <f>IFERROR(__xludf.DUMMYFUNCTION("""COMPUTED_VALUE"""),"")</f>
        <v/>
      </c>
      <c r="F418" t="str">
        <f>IFERROR(__xludf.DUMMYFUNCTION("""COMPUTED_VALUE"""),"")</f>
        <v/>
      </c>
      <c r="G418" t="str">
        <f>IFERROR(__xludf.DUMMYFUNCTION("""COMPUTED_VALUE"""),"")</f>
        <v/>
      </c>
      <c r="H418" t="str">
        <f>IFERROR(__xludf.DUMMYFUNCTION("""COMPUTED_VALUE"""),"")</f>
        <v/>
      </c>
      <c r="I418" t="str">
        <f>IFERROR(__xludf.DUMMYFUNCTION("""COMPUTED_VALUE"""),"")</f>
        <v/>
      </c>
      <c r="J418" t="str">
        <f>IFERROR(__xludf.DUMMYFUNCTION("""COMPUTED_VALUE"""),"")</f>
        <v/>
      </c>
      <c r="K418" t="str">
        <f>IFERROR(__xludf.DUMMYFUNCTION("""COMPUTED_VALUE"""),"")</f>
        <v/>
      </c>
    </row>
    <row r="419">
      <c r="A419" t="str">
        <f>IFERROR(__xludf.DUMMYFUNCTION("""COMPUTED_VALUE"""),"")</f>
        <v/>
      </c>
      <c r="B419" t="str">
        <f>IFERROR(__xludf.DUMMYFUNCTION("""COMPUTED_VALUE"""),"")</f>
        <v/>
      </c>
      <c r="C419" t="str">
        <f>IFERROR(__xludf.DUMMYFUNCTION("""COMPUTED_VALUE"""),"")</f>
        <v/>
      </c>
      <c r="D419" t="str">
        <f>IFERROR(__xludf.DUMMYFUNCTION("""COMPUTED_VALUE"""),"")</f>
        <v/>
      </c>
      <c r="E419" t="str">
        <f>IFERROR(__xludf.DUMMYFUNCTION("""COMPUTED_VALUE"""),"")</f>
        <v/>
      </c>
      <c r="F419" t="str">
        <f>IFERROR(__xludf.DUMMYFUNCTION("""COMPUTED_VALUE"""),"")</f>
        <v/>
      </c>
      <c r="G419" t="str">
        <f>IFERROR(__xludf.DUMMYFUNCTION("""COMPUTED_VALUE"""),"")</f>
        <v/>
      </c>
      <c r="H419" t="str">
        <f>IFERROR(__xludf.DUMMYFUNCTION("""COMPUTED_VALUE"""),"")</f>
        <v/>
      </c>
      <c r="I419" t="str">
        <f>IFERROR(__xludf.DUMMYFUNCTION("""COMPUTED_VALUE"""),"")</f>
        <v/>
      </c>
      <c r="J419" t="str">
        <f>IFERROR(__xludf.DUMMYFUNCTION("""COMPUTED_VALUE"""),"")</f>
        <v/>
      </c>
      <c r="K419" t="str">
        <f>IFERROR(__xludf.DUMMYFUNCTION("""COMPUTED_VALUE"""),"")</f>
        <v/>
      </c>
    </row>
    <row r="420">
      <c r="A420" t="str">
        <f>IFERROR(__xludf.DUMMYFUNCTION("""COMPUTED_VALUE"""),"")</f>
        <v/>
      </c>
      <c r="B420" t="str">
        <f>IFERROR(__xludf.DUMMYFUNCTION("""COMPUTED_VALUE"""),"")</f>
        <v/>
      </c>
      <c r="C420" t="str">
        <f>IFERROR(__xludf.DUMMYFUNCTION("""COMPUTED_VALUE"""),"")</f>
        <v/>
      </c>
      <c r="D420" t="str">
        <f>IFERROR(__xludf.DUMMYFUNCTION("""COMPUTED_VALUE"""),"")</f>
        <v/>
      </c>
      <c r="E420" t="str">
        <f>IFERROR(__xludf.DUMMYFUNCTION("""COMPUTED_VALUE"""),"")</f>
        <v/>
      </c>
      <c r="F420" t="str">
        <f>IFERROR(__xludf.DUMMYFUNCTION("""COMPUTED_VALUE"""),"")</f>
        <v/>
      </c>
      <c r="G420" t="str">
        <f>IFERROR(__xludf.DUMMYFUNCTION("""COMPUTED_VALUE"""),"")</f>
        <v/>
      </c>
      <c r="H420" t="str">
        <f>IFERROR(__xludf.DUMMYFUNCTION("""COMPUTED_VALUE"""),"")</f>
        <v/>
      </c>
      <c r="I420" t="str">
        <f>IFERROR(__xludf.DUMMYFUNCTION("""COMPUTED_VALUE"""),"")</f>
        <v/>
      </c>
      <c r="J420" t="str">
        <f>IFERROR(__xludf.DUMMYFUNCTION("""COMPUTED_VALUE"""),"")</f>
        <v/>
      </c>
      <c r="K420" t="str">
        <f>IFERROR(__xludf.DUMMYFUNCTION("""COMPUTED_VALUE"""),"")</f>
        <v/>
      </c>
    </row>
    <row r="421">
      <c r="A421" t="str">
        <f>IFERROR(__xludf.DUMMYFUNCTION("""COMPUTED_VALUE"""),"")</f>
        <v/>
      </c>
      <c r="B421" t="str">
        <f>IFERROR(__xludf.DUMMYFUNCTION("""COMPUTED_VALUE"""),"")</f>
        <v/>
      </c>
      <c r="C421" t="str">
        <f>IFERROR(__xludf.DUMMYFUNCTION("""COMPUTED_VALUE"""),"")</f>
        <v/>
      </c>
      <c r="D421" t="str">
        <f>IFERROR(__xludf.DUMMYFUNCTION("""COMPUTED_VALUE"""),"")</f>
        <v/>
      </c>
      <c r="E421" t="str">
        <f>IFERROR(__xludf.DUMMYFUNCTION("""COMPUTED_VALUE"""),"")</f>
        <v/>
      </c>
      <c r="F421" t="str">
        <f>IFERROR(__xludf.DUMMYFUNCTION("""COMPUTED_VALUE"""),"")</f>
        <v/>
      </c>
      <c r="G421" t="str">
        <f>IFERROR(__xludf.DUMMYFUNCTION("""COMPUTED_VALUE"""),"")</f>
        <v/>
      </c>
      <c r="H421" t="str">
        <f>IFERROR(__xludf.DUMMYFUNCTION("""COMPUTED_VALUE"""),"")</f>
        <v/>
      </c>
      <c r="I421" t="str">
        <f>IFERROR(__xludf.DUMMYFUNCTION("""COMPUTED_VALUE"""),"")</f>
        <v/>
      </c>
      <c r="J421" t="str">
        <f>IFERROR(__xludf.DUMMYFUNCTION("""COMPUTED_VALUE"""),"")</f>
        <v/>
      </c>
      <c r="K421" t="str">
        <f>IFERROR(__xludf.DUMMYFUNCTION("""COMPUTED_VALUE"""),"")</f>
        <v/>
      </c>
    </row>
    <row r="422">
      <c r="A422" t="str">
        <f>IFERROR(__xludf.DUMMYFUNCTION("""COMPUTED_VALUE"""),"")</f>
        <v/>
      </c>
      <c r="B422" t="str">
        <f>IFERROR(__xludf.DUMMYFUNCTION("""COMPUTED_VALUE"""),"")</f>
        <v/>
      </c>
      <c r="C422" t="str">
        <f>IFERROR(__xludf.DUMMYFUNCTION("""COMPUTED_VALUE"""),"")</f>
        <v/>
      </c>
      <c r="D422" t="str">
        <f>IFERROR(__xludf.DUMMYFUNCTION("""COMPUTED_VALUE"""),"")</f>
        <v/>
      </c>
      <c r="E422" t="str">
        <f>IFERROR(__xludf.DUMMYFUNCTION("""COMPUTED_VALUE"""),"")</f>
        <v/>
      </c>
      <c r="F422" t="str">
        <f>IFERROR(__xludf.DUMMYFUNCTION("""COMPUTED_VALUE"""),"")</f>
        <v/>
      </c>
      <c r="G422" t="str">
        <f>IFERROR(__xludf.DUMMYFUNCTION("""COMPUTED_VALUE"""),"")</f>
        <v/>
      </c>
      <c r="H422" t="str">
        <f>IFERROR(__xludf.DUMMYFUNCTION("""COMPUTED_VALUE"""),"")</f>
        <v/>
      </c>
      <c r="I422" t="str">
        <f>IFERROR(__xludf.DUMMYFUNCTION("""COMPUTED_VALUE"""),"")</f>
        <v/>
      </c>
      <c r="J422" t="str">
        <f>IFERROR(__xludf.DUMMYFUNCTION("""COMPUTED_VALUE"""),"")</f>
        <v/>
      </c>
      <c r="K422" t="str">
        <f>IFERROR(__xludf.DUMMYFUNCTION("""COMPUTED_VALUE"""),"")</f>
        <v/>
      </c>
    </row>
    <row r="423">
      <c r="A423" t="str">
        <f>IFERROR(__xludf.DUMMYFUNCTION("""COMPUTED_VALUE"""),"")</f>
        <v/>
      </c>
      <c r="B423" t="str">
        <f>IFERROR(__xludf.DUMMYFUNCTION("""COMPUTED_VALUE"""),"")</f>
        <v/>
      </c>
      <c r="C423" t="str">
        <f>IFERROR(__xludf.DUMMYFUNCTION("""COMPUTED_VALUE"""),"")</f>
        <v/>
      </c>
      <c r="D423" t="str">
        <f>IFERROR(__xludf.DUMMYFUNCTION("""COMPUTED_VALUE"""),"")</f>
        <v/>
      </c>
      <c r="E423" t="str">
        <f>IFERROR(__xludf.DUMMYFUNCTION("""COMPUTED_VALUE"""),"")</f>
        <v/>
      </c>
      <c r="F423" t="str">
        <f>IFERROR(__xludf.DUMMYFUNCTION("""COMPUTED_VALUE"""),"")</f>
        <v/>
      </c>
      <c r="G423" t="str">
        <f>IFERROR(__xludf.DUMMYFUNCTION("""COMPUTED_VALUE"""),"")</f>
        <v/>
      </c>
      <c r="H423" t="str">
        <f>IFERROR(__xludf.DUMMYFUNCTION("""COMPUTED_VALUE"""),"")</f>
        <v/>
      </c>
      <c r="I423" t="str">
        <f>IFERROR(__xludf.DUMMYFUNCTION("""COMPUTED_VALUE"""),"")</f>
        <v/>
      </c>
      <c r="J423" t="str">
        <f>IFERROR(__xludf.DUMMYFUNCTION("""COMPUTED_VALUE"""),"")</f>
        <v/>
      </c>
      <c r="K423" t="str">
        <f>IFERROR(__xludf.DUMMYFUNCTION("""COMPUTED_VALUE"""),"")</f>
        <v/>
      </c>
    </row>
    <row r="424">
      <c r="A424" t="str">
        <f>IFERROR(__xludf.DUMMYFUNCTION("""COMPUTED_VALUE"""),"")</f>
        <v/>
      </c>
      <c r="B424" t="str">
        <f>IFERROR(__xludf.DUMMYFUNCTION("""COMPUTED_VALUE"""),"")</f>
        <v/>
      </c>
      <c r="C424" t="str">
        <f>IFERROR(__xludf.DUMMYFUNCTION("""COMPUTED_VALUE"""),"")</f>
        <v/>
      </c>
      <c r="D424" t="str">
        <f>IFERROR(__xludf.DUMMYFUNCTION("""COMPUTED_VALUE"""),"")</f>
        <v/>
      </c>
      <c r="E424" t="str">
        <f>IFERROR(__xludf.DUMMYFUNCTION("""COMPUTED_VALUE"""),"")</f>
        <v/>
      </c>
      <c r="F424" t="str">
        <f>IFERROR(__xludf.DUMMYFUNCTION("""COMPUTED_VALUE"""),"")</f>
        <v/>
      </c>
      <c r="G424" t="str">
        <f>IFERROR(__xludf.DUMMYFUNCTION("""COMPUTED_VALUE"""),"")</f>
        <v/>
      </c>
      <c r="H424" t="str">
        <f>IFERROR(__xludf.DUMMYFUNCTION("""COMPUTED_VALUE"""),"")</f>
        <v/>
      </c>
      <c r="I424" t="str">
        <f>IFERROR(__xludf.DUMMYFUNCTION("""COMPUTED_VALUE"""),"")</f>
        <v/>
      </c>
      <c r="J424" t="str">
        <f>IFERROR(__xludf.DUMMYFUNCTION("""COMPUTED_VALUE"""),"")</f>
        <v/>
      </c>
      <c r="K424" t="str">
        <f>IFERROR(__xludf.DUMMYFUNCTION("""COMPUTED_VALUE"""),"")</f>
        <v/>
      </c>
    </row>
    <row r="425">
      <c r="A425" t="str">
        <f>IFERROR(__xludf.DUMMYFUNCTION("""COMPUTED_VALUE"""),"")</f>
        <v/>
      </c>
      <c r="B425" t="str">
        <f>IFERROR(__xludf.DUMMYFUNCTION("""COMPUTED_VALUE"""),"")</f>
        <v/>
      </c>
      <c r="C425" t="str">
        <f>IFERROR(__xludf.DUMMYFUNCTION("""COMPUTED_VALUE"""),"")</f>
        <v/>
      </c>
      <c r="D425" t="str">
        <f>IFERROR(__xludf.DUMMYFUNCTION("""COMPUTED_VALUE"""),"")</f>
        <v/>
      </c>
      <c r="E425" t="str">
        <f>IFERROR(__xludf.DUMMYFUNCTION("""COMPUTED_VALUE"""),"")</f>
        <v/>
      </c>
      <c r="F425" t="str">
        <f>IFERROR(__xludf.DUMMYFUNCTION("""COMPUTED_VALUE"""),"")</f>
        <v/>
      </c>
      <c r="G425" t="str">
        <f>IFERROR(__xludf.DUMMYFUNCTION("""COMPUTED_VALUE"""),"")</f>
        <v/>
      </c>
      <c r="H425" t="str">
        <f>IFERROR(__xludf.DUMMYFUNCTION("""COMPUTED_VALUE"""),"")</f>
        <v/>
      </c>
      <c r="I425" t="str">
        <f>IFERROR(__xludf.DUMMYFUNCTION("""COMPUTED_VALUE"""),"")</f>
        <v/>
      </c>
      <c r="J425" t="str">
        <f>IFERROR(__xludf.DUMMYFUNCTION("""COMPUTED_VALUE"""),"")</f>
        <v/>
      </c>
      <c r="K425" t="str">
        <f>IFERROR(__xludf.DUMMYFUNCTION("""COMPUTED_VALUE"""),"")</f>
        <v/>
      </c>
    </row>
    <row r="426">
      <c r="A426" t="str">
        <f>IFERROR(__xludf.DUMMYFUNCTION("""COMPUTED_VALUE"""),"")</f>
        <v/>
      </c>
      <c r="B426" t="str">
        <f>IFERROR(__xludf.DUMMYFUNCTION("""COMPUTED_VALUE"""),"")</f>
        <v/>
      </c>
      <c r="C426" t="str">
        <f>IFERROR(__xludf.DUMMYFUNCTION("""COMPUTED_VALUE"""),"")</f>
        <v/>
      </c>
      <c r="D426" t="str">
        <f>IFERROR(__xludf.DUMMYFUNCTION("""COMPUTED_VALUE"""),"")</f>
        <v/>
      </c>
      <c r="E426" t="str">
        <f>IFERROR(__xludf.DUMMYFUNCTION("""COMPUTED_VALUE"""),"")</f>
        <v/>
      </c>
      <c r="F426" t="str">
        <f>IFERROR(__xludf.DUMMYFUNCTION("""COMPUTED_VALUE"""),"")</f>
        <v/>
      </c>
      <c r="G426" t="str">
        <f>IFERROR(__xludf.DUMMYFUNCTION("""COMPUTED_VALUE"""),"")</f>
        <v/>
      </c>
      <c r="H426" t="str">
        <f>IFERROR(__xludf.DUMMYFUNCTION("""COMPUTED_VALUE"""),"")</f>
        <v/>
      </c>
      <c r="I426" t="str">
        <f>IFERROR(__xludf.DUMMYFUNCTION("""COMPUTED_VALUE"""),"")</f>
        <v/>
      </c>
      <c r="J426" t="str">
        <f>IFERROR(__xludf.DUMMYFUNCTION("""COMPUTED_VALUE"""),"")</f>
        <v/>
      </c>
      <c r="K426" t="str">
        <f>IFERROR(__xludf.DUMMYFUNCTION("""COMPUTED_VALUE"""),"")</f>
        <v/>
      </c>
    </row>
    <row r="427">
      <c r="A427" t="str">
        <f>IFERROR(__xludf.DUMMYFUNCTION("""COMPUTED_VALUE"""),"")</f>
        <v/>
      </c>
      <c r="B427" t="str">
        <f>IFERROR(__xludf.DUMMYFUNCTION("""COMPUTED_VALUE"""),"")</f>
        <v/>
      </c>
      <c r="C427" t="str">
        <f>IFERROR(__xludf.DUMMYFUNCTION("""COMPUTED_VALUE"""),"")</f>
        <v/>
      </c>
      <c r="D427" t="str">
        <f>IFERROR(__xludf.DUMMYFUNCTION("""COMPUTED_VALUE"""),"")</f>
        <v/>
      </c>
      <c r="E427" t="str">
        <f>IFERROR(__xludf.DUMMYFUNCTION("""COMPUTED_VALUE"""),"")</f>
        <v/>
      </c>
      <c r="F427" t="str">
        <f>IFERROR(__xludf.DUMMYFUNCTION("""COMPUTED_VALUE"""),"")</f>
        <v/>
      </c>
      <c r="G427" t="str">
        <f>IFERROR(__xludf.DUMMYFUNCTION("""COMPUTED_VALUE"""),"")</f>
        <v/>
      </c>
      <c r="H427" t="str">
        <f>IFERROR(__xludf.DUMMYFUNCTION("""COMPUTED_VALUE"""),"")</f>
        <v/>
      </c>
      <c r="I427" t="str">
        <f>IFERROR(__xludf.DUMMYFUNCTION("""COMPUTED_VALUE"""),"")</f>
        <v/>
      </c>
      <c r="J427" t="str">
        <f>IFERROR(__xludf.DUMMYFUNCTION("""COMPUTED_VALUE"""),"")</f>
        <v/>
      </c>
      <c r="K427" t="str">
        <f>IFERROR(__xludf.DUMMYFUNCTION("""COMPUTED_VALUE"""),"")</f>
        <v/>
      </c>
    </row>
    <row r="428">
      <c r="A428" t="str">
        <f>IFERROR(__xludf.DUMMYFUNCTION("""COMPUTED_VALUE"""),"")</f>
        <v/>
      </c>
      <c r="B428" t="str">
        <f>IFERROR(__xludf.DUMMYFUNCTION("""COMPUTED_VALUE"""),"")</f>
        <v/>
      </c>
      <c r="C428" t="str">
        <f>IFERROR(__xludf.DUMMYFUNCTION("""COMPUTED_VALUE"""),"")</f>
        <v/>
      </c>
      <c r="D428" t="str">
        <f>IFERROR(__xludf.DUMMYFUNCTION("""COMPUTED_VALUE"""),"")</f>
        <v/>
      </c>
      <c r="E428" t="str">
        <f>IFERROR(__xludf.DUMMYFUNCTION("""COMPUTED_VALUE"""),"")</f>
        <v/>
      </c>
      <c r="F428" t="str">
        <f>IFERROR(__xludf.DUMMYFUNCTION("""COMPUTED_VALUE"""),"")</f>
        <v/>
      </c>
      <c r="G428" t="str">
        <f>IFERROR(__xludf.DUMMYFUNCTION("""COMPUTED_VALUE"""),"")</f>
        <v/>
      </c>
      <c r="H428" t="str">
        <f>IFERROR(__xludf.DUMMYFUNCTION("""COMPUTED_VALUE"""),"")</f>
        <v/>
      </c>
      <c r="I428" t="str">
        <f>IFERROR(__xludf.DUMMYFUNCTION("""COMPUTED_VALUE"""),"")</f>
        <v/>
      </c>
      <c r="J428" t="str">
        <f>IFERROR(__xludf.DUMMYFUNCTION("""COMPUTED_VALUE"""),"")</f>
        <v/>
      </c>
      <c r="K428" t="str">
        <f>IFERROR(__xludf.DUMMYFUNCTION("""COMPUTED_VALUE"""),"")</f>
        <v/>
      </c>
    </row>
    <row r="429">
      <c r="A429" t="str">
        <f>IFERROR(__xludf.DUMMYFUNCTION("""COMPUTED_VALUE"""),"")</f>
        <v/>
      </c>
      <c r="B429" t="str">
        <f>IFERROR(__xludf.DUMMYFUNCTION("""COMPUTED_VALUE"""),"")</f>
        <v/>
      </c>
      <c r="C429" t="str">
        <f>IFERROR(__xludf.DUMMYFUNCTION("""COMPUTED_VALUE"""),"")</f>
        <v/>
      </c>
      <c r="D429" t="str">
        <f>IFERROR(__xludf.DUMMYFUNCTION("""COMPUTED_VALUE"""),"")</f>
        <v/>
      </c>
      <c r="E429" t="str">
        <f>IFERROR(__xludf.DUMMYFUNCTION("""COMPUTED_VALUE"""),"")</f>
        <v/>
      </c>
      <c r="F429" t="str">
        <f>IFERROR(__xludf.DUMMYFUNCTION("""COMPUTED_VALUE"""),"")</f>
        <v/>
      </c>
      <c r="G429" t="str">
        <f>IFERROR(__xludf.DUMMYFUNCTION("""COMPUTED_VALUE"""),"")</f>
        <v/>
      </c>
      <c r="H429" t="str">
        <f>IFERROR(__xludf.DUMMYFUNCTION("""COMPUTED_VALUE"""),"")</f>
        <v/>
      </c>
      <c r="I429" t="str">
        <f>IFERROR(__xludf.DUMMYFUNCTION("""COMPUTED_VALUE"""),"")</f>
        <v/>
      </c>
      <c r="J429" t="str">
        <f>IFERROR(__xludf.DUMMYFUNCTION("""COMPUTED_VALUE"""),"")</f>
        <v/>
      </c>
      <c r="K429" t="str">
        <f>IFERROR(__xludf.DUMMYFUNCTION("""COMPUTED_VALUE"""),"")</f>
        <v/>
      </c>
    </row>
    <row r="430">
      <c r="A430" t="str">
        <f>IFERROR(__xludf.DUMMYFUNCTION("""COMPUTED_VALUE"""),"")</f>
        <v/>
      </c>
      <c r="B430" t="str">
        <f>IFERROR(__xludf.DUMMYFUNCTION("""COMPUTED_VALUE"""),"")</f>
        <v/>
      </c>
      <c r="C430" t="str">
        <f>IFERROR(__xludf.DUMMYFUNCTION("""COMPUTED_VALUE"""),"")</f>
        <v/>
      </c>
      <c r="D430" t="str">
        <f>IFERROR(__xludf.DUMMYFUNCTION("""COMPUTED_VALUE"""),"")</f>
        <v/>
      </c>
      <c r="E430" t="str">
        <f>IFERROR(__xludf.DUMMYFUNCTION("""COMPUTED_VALUE"""),"")</f>
        <v/>
      </c>
      <c r="F430" t="str">
        <f>IFERROR(__xludf.DUMMYFUNCTION("""COMPUTED_VALUE"""),"")</f>
        <v/>
      </c>
      <c r="G430" t="str">
        <f>IFERROR(__xludf.DUMMYFUNCTION("""COMPUTED_VALUE"""),"")</f>
        <v/>
      </c>
      <c r="H430" t="str">
        <f>IFERROR(__xludf.DUMMYFUNCTION("""COMPUTED_VALUE"""),"")</f>
        <v/>
      </c>
      <c r="I430" t="str">
        <f>IFERROR(__xludf.DUMMYFUNCTION("""COMPUTED_VALUE"""),"")</f>
        <v/>
      </c>
      <c r="J430" t="str">
        <f>IFERROR(__xludf.DUMMYFUNCTION("""COMPUTED_VALUE"""),"")</f>
        <v/>
      </c>
      <c r="K430" t="str">
        <f>IFERROR(__xludf.DUMMYFUNCTION("""COMPUTED_VALUE"""),"")</f>
        <v/>
      </c>
    </row>
    <row r="431">
      <c r="A431" t="str">
        <f>IFERROR(__xludf.DUMMYFUNCTION("""COMPUTED_VALUE"""),"")</f>
        <v/>
      </c>
      <c r="B431" t="str">
        <f>IFERROR(__xludf.DUMMYFUNCTION("""COMPUTED_VALUE"""),"")</f>
        <v/>
      </c>
      <c r="C431" t="str">
        <f>IFERROR(__xludf.DUMMYFUNCTION("""COMPUTED_VALUE"""),"")</f>
        <v/>
      </c>
      <c r="D431" t="str">
        <f>IFERROR(__xludf.DUMMYFUNCTION("""COMPUTED_VALUE"""),"")</f>
        <v/>
      </c>
      <c r="E431" t="str">
        <f>IFERROR(__xludf.DUMMYFUNCTION("""COMPUTED_VALUE"""),"")</f>
        <v/>
      </c>
      <c r="F431" t="str">
        <f>IFERROR(__xludf.DUMMYFUNCTION("""COMPUTED_VALUE"""),"")</f>
        <v/>
      </c>
      <c r="G431" t="str">
        <f>IFERROR(__xludf.DUMMYFUNCTION("""COMPUTED_VALUE"""),"")</f>
        <v/>
      </c>
      <c r="H431" t="str">
        <f>IFERROR(__xludf.DUMMYFUNCTION("""COMPUTED_VALUE"""),"")</f>
        <v/>
      </c>
      <c r="I431" t="str">
        <f>IFERROR(__xludf.DUMMYFUNCTION("""COMPUTED_VALUE"""),"")</f>
        <v/>
      </c>
      <c r="J431" t="str">
        <f>IFERROR(__xludf.DUMMYFUNCTION("""COMPUTED_VALUE"""),"")</f>
        <v/>
      </c>
      <c r="K431" t="str">
        <f>IFERROR(__xludf.DUMMYFUNCTION("""COMPUTED_VALUE"""),"")</f>
        <v/>
      </c>
    </row>
    <row r="432">
      <c r="A432" t="str">
        <f>IFERROR(__xludf.DUMMYFUNCTION("""COMPUTED_VALUE"""),"")</f>
        <v/>
      </c>
      <c r="B432" t="str">
        <f>IFERROR(__xludf.DUMMYFUNCTION("""COMPUTED_VALUE"""),"")</f>
        <v/>
      </c>
      <c r="C432" t="str">
        <f>IFERROR(__xludf.DUMMYFUNCTION("""COMPUTED_VALUE"""),"")</f>
        <v/>
      </c>
      <c r="D432" t="str">
        <f>IFERROR(__xludf.DUMMYFUNCTION("""COMPUTED_VALUE"""),"")</f>
        <v/>
      </c>
      <c r="E432" t="str">
        <f>IFERROR(__xludf.DUMMYFUNCTION("""COMPUTED_VALUE"""),"")</f>
        <v/>
      </c>
      <c r="F432" t="str">
        <f>IFERROR(__xludf.DUMMYFUNCTION("""COMPUTED_VALUE"""),"")</f>
        <v/>
      </c>
      <c r="G432" t="str">
        <f>IFERROR(__xludf.DUMMYFUNCTION("""COMPUTED_VALUE"""),"")</f>
        <v/>
      </c>
      <c r="H432" t="str">
        <f>IFERROR(__xludf.DUMMYFUNCTION("""COMPUTED_VALUE"""),"")</f>
        <v/>
      </c>
      <c r="I432" t="str">
        <f>IFERROR(__xludf.DUMMYFUNCTION("""COMPUTED_VALUE"""),"")</f>
        <v/>
      </c>
      <c r="J432" t="str">
        <f>IFERROR(__xludf.DUMMYFUNCTION("""COMPUTED_VALUE"""),"")</f>
        <v/>
      </c>
      <c r="K432" t="str">
        <f>IFERROR(__xludf.DUMMYFUNCTION("""COMPUTED_VALUE"""),"")</f>
        <v/>
      </c>
    </row>
    <row r="433">
      <c r="A433" t="str">
        <f>IFERROR(__xludf.DUMMYFUNCTION("""COMPUTED_VALUE"""),"")</f>
        <v/>
      </c>
      <c r="B433" t="str">
        <f>IFERROR(__xludf.DUMMYFUNCTION("""COMPUTED_VALUE"""),"")</f>
        <v/>
      </c>
      <c r="C433" t="str">
        <f>IFERROR(__xludf.DUMMYFUNCTION("""COMPUTED_VALUE"""),"")</f>
        <v/>
      </c>
      <c r="D433" t="str">
        <f>IFERROR(__xludf.DUMMYFUNCTION("""COMPUTED_VALUE"""),"")</f>
        <v/>
      </c>
      <c r="E433" t="str">
        <f>IFERROR(__xludf.DUMMYFUNCTION("""COMPUTED_VALUE"""),"")</f>
        <v/>
      </c>
      <c r="F433" t="str">
        <f>IFERROR(__xludf.DUMMYFUNCTION("""COMPUTED_VALUE"""),"")</f>
        <v/>
      </c>
      <c r="G433" t="str">
        <f>IFERROR(__xludf.DUMMYFUNCTION("""COMPUTED_VALUE"""),"")</f>
        <v/>
      </c>
      <c r="H433" t="str">
        <f>IFERROR(__xludf.DUMMYFUNCTION("""COMPUTED_VALUE"""),"")</f>
        <v/>
      </c>
      <c r="I433" t="str">
        <f>IFERROR(__xludf.DUMMYFUNCTION("""COMPUTED_VALUE"""),"")</f>
        <v/>
      </c>
      <c r="J433" t="str">
        <f>IFERROR(__xludf.DUMMYFUNCTION("""COMPUTED_VALUE"""),"")</f>
        <v/>
      </c>
      <c r="K433" t="str">
        <f>IFERROR(__xludf.DUMMYFUNCTION("""COMPUTED_VALUE"""),"")</f>
        <v/>
      </c>
    </row>
    <row r="434">
      <c r="A434" t="str">
        <f>IFERROR(__xludf.DUMMYFUNCTION("""COMPUTED_VALUE"""),"")</f>
        <v/>
      </c>
      <c r="B434" t="str">
        <f>IFERROR(__xludf.DUMMYFUNCTION("""COMPUTED_VALUE"""),"")</f>
        <v/>
      </c>
      <c r="C434" t="str">
        <f>IFERROR(__xludf.DUMMYFUNCTION("""COMPUTED_VALUE"""),"")</f>
        <v/>
      </c>
      <c r="D434" t="str">
        <f>IFERROR(__xludf.DUMMYFUNCTION("""COMPUTED_VALUE"""),"")</f>
        <v/>
      </c>
      <c r="E434" t="str">
        <f>IFERROR(__xludf.DUMMYFUNCTION("""COMPUTED_VALUE"""),"")</f>
        <v/>
      </c>
      <c r="F434" t="str">
        <f>IFERROR(__xludf.DUMMYFUNCTION("""COMPUTED_VALUE"""),"")</f>
        <v/>
      </c>
      <c r="G434" t="str">
        <f>IFERROR(__xludf.DUMMYFUNCTION("""COMPUTED_VALUE"""),"")</f>
        <v/>
      </c>
      <c r="H434" t="str">
        <f>IFERROR(__xludf.DUMMYFUNCTION("""COMPUTED_VALUE"""),"")</f>
        <v/>
      </c>
      <c r="I434" t="str">
        <f>IFERROR(__xludf.DUMMYFUNCTION("""COMPUTED_VALUE"""),"")</f>
        <v/>
      </c>
      <c r="J434" t="str">
        <f>IFERROR(__xludf.DUMMYFUNCTION("""COMPUTED_VALUE"""),"")</f>
        <v/>
      </c>
      <c r="K434" t="str">
        <f>IFERROR(__xludf.DUMMYFUNCTION("""COMPUTED_VALUE"""),"")</f>
        <v/>
      </c>
    </row>
    <row r="435">
      <c r="A435" t="str">
        <f>IFERROR(__xludf.DUMMYFUNCTION("""COMPUTED_VALUE"""),"")</f>
        <v/>
      </c>
      <c r="B435" t="str">
        <f>IFERROR(__xludf.DUMMYFUNCTION("""COMPUTED_VALUE"""),"")</f>
        <v/>
      </c>
      <c r="C435" t="str">
        <f>IFERROR(__xludf.DUMMYFUNCTION("""COMPUTED_VALUE"""),"")</f>
        <v/>
      </c>
      <c r="D435" t="str">
        <f>IFERROR(__xludf.DUMMYFUNCTION("""COMPUTED_VALUE"""),"")</f>
        <v/>
      </c>
      <c r="E435" t="str">
        <f>IFERROR(__xludf.DUMMYFUNCTION("""COMPUTED_VALUE"""),"")</f>
        <v/>
      </c>
      <c r="F435" t="str">
        <f>IFERROR(__xludf.DUMMYFUNCTION("""COMPUTED_VALUE"""),"")</f>
        <v/>
      </c>
      <c r="G435" t="str">
        <f>IFERROR(__xludf.DUMMYFUNCTION("""COMPUTED_VALUE"""),"")</f>
        <v/>
      </c>
      <c r="H435" t="str">
        <f>IFERROR(__xludf.DUMMYFUNCTION("""COMPUTED_VALUE"""),"")</f>
        <v/>
      </c>
      <c r="I435" t="str">
        <f>IFERROR(__xludf.DUMMYFUNCTION("""COMPUTED_VALUE"""),"")</f>
        <v/>
      </c>
      <c r="J435" t="str">
        <f>IFERROR(__xludf.DUMMYFUNCTION("""COMPUTED_VALUE"""),"")</f>
        <v/>
      </c>
      <c r="K435" t="str">
        <f>IFERROR(__xludf.DUMMYFUNCTION("""COMPUTED_VALUE"""),"")</f>
        <v/>
      </c>
    </row>
    <row r="436">
      <c r="A436" t="str">
        <f>IFERROR(__xludf.DUMMYFUNCTION("""COMPUTED_VALUE"""),"")</f>
        <v/>
      </c>
      <c r="B436" t="str">
        <f>IFERROR(__xludf.DUMMYFUNCTION("""COMPUTED_VALUE"""),"")</f>
        <v/>
      </c>
      <c r="C436" t="str">
        <f>IFERROR(__xludf.DUMMYFUNCTION("""COMPUTED_VALUE"""),"")</f>
        <v/>
      </c>
      <c r="D436" t="str">
        <f>IFERROR(__xludf.DUMMYFUNCTION("""COMPUTED_VALUE"""),"")</f>
        <v/>
      </c>
      <c r="E436" t="str">
        <f>IFERROR(__xludf.DUMMYFUNCTION("""COMPUTED_VALUE"""),"")</f>
        <v/>
      </c>
      <c r="F436" t="str">
        <f>IFERROR(__xludf.DUMMYFUNCTION("""COMPUTED_VALUE"""),"")</f>
        <v/>
      </c>
      <c r="G436" t="str">
        <f>IFERROR(__xludf.DUMMYFUNCTION("""COMPUTED_VALUE"""),"")</f>
        <v/>
      </c>
      <c r="H436" t="str">
        <f>IFERROR(__xludf.DUMMYFUNCTION("""COMPUTED_VALUE"""),"")</f>
        <v/>
      </c>
      <c r="I436" t="str">
        <f>IFERROR(__xludf.DUMMYFUNCTION("""COMPUTED_VALUE"""),"")</f>
        <v/>
      </c>
      <c r="J436" t="str">
        <f>IFERROR(__xludf.DUMMYFUNCTION("""COMPUTED_VALUE"""),"")</f>
        <v/>
      </c>
      <c r="K436" t="str">
        <f>IFERROR(__xludf.DUMMYFUNCTION("""COMPUTED_VALUE"""),"")</f>
        <v/>
      </c>
    </row>
    <row r="437">
      <c r="A437" t="str">
        <f>IFERROR(__xludf.DUMMYFUNCTION("""COMPUTED_VALUE"""),"")</f>
        <v/>
      </c>
      <c r="B437" t="str">
        <f>IFERROR(__xludf.DUMMYFUNCTION("""COMPUTED_VALUE"""),"")</f>
        <v/>
      </c>
      <c r="C437" t="str">
        <f>IFERROR(__xludf.DUMMYFUNCTION("""COMPUTED_VALUE"""),"")</f>
        <v/>
      </c>
      <c r="D437" t="str">
        <f>IFERROR(__xludf.DUMMYFUNCTION("""COMPUTED_VALUE"""),"")</f>
        <v/>
      </c>
      <c r="E437" t="str">
        <f>IFERROR(__xludf.DUMMYFUNCTION("""COMPUTED_VALUE"""),"")</f>
        <v/>
      </c>
      <c r="F437" t="str">
        <f>IFERROR(__xludf.DUMMYFUNCTION("""COMPUTED_VALUE"""),"")</f>
        <v/>
      </c>
      <c r="G437" t="str">
        <f>IFERROR(__xludf.DUMMYFUNCTION("""COMPUTED_VALUE"""),"")</f>
        <v/>
      </c>
      <c r="H437" t="str">
        <f>IFERROR(__xludf.DUMMYFUNCTION("""COMPUTED_VALUE"""),"")</f>
        <v/>
      </c>
      <c r="I437" t="str">
        <f>IFERROR(__xludf.DUMMYFUNCTION("""COMPUTED_VALUE"""),"")</f>
        <v/>
      </c>
      <c r="J437" t="str">
        <f>IFERROR(__xludf.DUMMYFUNCTION("""COMPUTED_VALUE"""),"")</f>
        <v/>
      </c>
      <c r="K437" t="str">
        <f>IFERROR(__xludf.DUMMYFUNCTION("""COMPUTED_VALUE"""),"")</f>
        <v/>
      </c>
    </row>
    <row r="438">
      <c r="A438" t="str">
        <f>IFERROR(__xludf.DUMMYFUNCTION("""COMPUTED_VALUE"""),"")</f>
        <v/>
      </c>
      <c r="B438" t="str">
        <f>IFERROR(__xludf.DUMMYFUNCTION("""COMPUTED_VALUE"""),"")</f>
        <v/>
      </c>
      <c r="C438" t="str">
        <f>IFERROR(__xludf.DUMMYFUNCTION("""COMPUTED_VALUE"""),"")</f>
        <v/>
      </c>
      <c r="D438" t="str">
        <f>IFERROR(__xludf.DUMMYFUNCTION("""COMPUTED_VALUE"""),"")</f>
        <v/>
      </c>
      <c r="E438" t="str">
        <f>IFERROR(__xludf.DUMMYFUNCTION("""COMPUTED_VALUE"""),"")</f>
        <v/>
      </c>
      <c r="F438" t="str">
        <f>IFERROR(__xludf.DUMMYFUNCTION("""COMPUTED_VALUE"""),"")</f>
        <v/>
      </c>
      <c r="G438" t="str">
        <f>IFERROR(__xludf.DUMMYFUNCTION("""COMPUTED_VALUE"""),"")</f>
        <v/>
      </c>
      <c r="H438" t="str">
        <f>IFERROR(__xludf.DUMMYFUNCTION("""COMPUTED_VALUE"""),"")</f>
        <v/>
      </c>
      <c r="I438" t="str">
        <f>IFERROR(__xludf.DUMMYFUNCTION("""COMPUTED_VALUE"""),"")</f>
        <v/>
      </c>
      <c r="J438" t="str">
        <f>IFERROR(__xludf.DUMMYFUNCTION("""COMPUTED_VALUE"""),"")</f>
        <v/>
      </c>
      <c r="K438" t="str">
        <f>IFERROR(__xludf.DUMMYFUNCTION("""COMPUTED_VALUE"""),"")</f>
        <v/>
      </c>
    </row>
    <row r="439">
      <c r="A439" t="str">
        <f>IFERROR(__xludf.DUMMYFUNCTION("""COMPUTED_VALUE"""),"")</f>
        <v/>
      </c>
      <c r="B439" t="str">
        <f>IFERROR(__xludf.DUMMYFUNCTION("""COMPUTED_VALUE"""),"")</f>
        <v/>
      </c>
      <c r="C439" t="str">
        <f>IFERROR(__xludf.DUMMYFUNCTION("""COMPUTED_VALUE"""),"")</f>
        <v/>
      </c>
      <c r="D439" t="str">
        <f>IFERROR(__xludf.DUMMYFUNCTION("""COMPUTED_VALUE"""),"")</f>
        <v/>
      </c>
      <c r="E439" t="str">
        <f>IFERROR(__xludf.DUMMYFUNCTION("""COMPUTED_VALUE"""),"")</f>
        <v/>
      </c>
      <c r="F439" t="str">
        <f>IFERROR(__xludf.DUMMYFUNCTION("""COMPUTED_VALUE"""),"")</f>
        <v/>
      </c>
      <c r="G439" t="str">
        <f>IFERROR(__xludf.DUMMYFUNCTION("""COMPUTED_VALUE"""),"")</f>
        <v/>
      </c>
      <c r="H439" t="str">
        <f>IFERROR(__xludf.DUMMYFUNCTION("""COMPUTED_VALUE"""),"")</f>
        <v/>
      </c>
      <c r="I439" t="str">
        <f>IFERROR(__xludf.DUMMYFUNCTION("""COMPUTED_VALUE"""),"")</f>
        <v/>
      </c>
      <c r="J439" t="str">
        <f>IFERROR(__xludf.DUMMYFUNCTION("""COMPUTED_VALUE"""),"")</f>
        <v/>
      </c>
      <c r="K439" t="str">
        <f>IFERROR(__xludf.DUMMYFUNCTION("""COMPUTED_VALUE"""),"")</f>
        <v/>
      </c>
    </row>
    <row r="440">
      <c r="A440" t="str">
        <f>IFERROR(__xludf.DUMMYFUNCTION("""COMPUTED_VALUE"""),"")</f>
        <v/>
      </c>
      <c r="B440" t="str">
        <f>IFERROR(__xludf.DUMMYFUNCTION("""COMPUTED_VALUE"""),"")</f>
        <v/>
      </c>
      <c r="C440" t="str">
        <f>IFERROR(__xludf.DUMMYFUNCTION("""COMPUTED_VALUE"""),"")</f>
        <v/>
      </c>
      <c r="D440" t="str">
        <f>IFERROR(__xludf.DUMMYFUNCTION("""COMPUTED_VALUE"""),"")</f>
        <v/>
      </c>
      <c r="E440" t="str">
        <f>IFERROR(__xludf.DUMMYFUNCTION("""COMPUTED_VALUE"""),"")</f>
        <v/>
      </c>
      <c r="F440" t="str">
        <f>IFERROR(__xludf.DUMMYFUNCTION("""COMPUTED_VALUE"""),"")</f>
        <v/>
      </c>
      <c r="G440" t="str">
        <f>IFERROR(__xludf.DUMMYFUNCTION("""COMPUTED_VALUE"""),"")</f>
        <v/>
      </c>
      <c r="H440" t="str">
        <f>IFERROR(__xludf.DUMMYFUNCTION("""COMPUTED_VALUE"""),"")</f>
        <v/>
      </c>
      <c r="I440" t="str">
        <f>IFERROR(__xludf.DUMMYFUNCTION("""COMPUTED_VALUE"""),"")</f>
        <v/>
      </c>
      <c r="J440" t="str">
        <f>IFERROR(__xludf.DUMMYFUNCTION("""COMPUTED_VALUE"""),"")</f>
        <v/>
      </c>
      <c r="K440" t="str">
        <f>IFERROR(__xludf.DUMMYFUNCTION("""COMPUTED_VALUE"""),"")</f>
        <v/>
      </c>
    </row>
    <row r="441">
      <c r="A441" t="str">
        <f>IFERROR(__xludf.DUMMYFUNCTION("""COMPUTED_VALUE"""),"")</f>
        <v/>
      </c>
      <c r="B441" t="str">
        <f>IFERROR(__xludf.DUMMYFUNCTION("""COMPUTED_VALUE"""),"")</f>
        <v/>
      </c>
      <c r="C441" t="str">
        <f>IFERROR(__xludf.DUMMYFUNCTION("""COMPUTED_VALUE"""),"")</f>
        <v/>
      </c>
      <c r="D441" t="str">
        <f>IFERROR(__xludf.DUMMYFUNCTION("""COMPUTED_VALUE"""),"")</f>
        <v/>
      </c>
      <c r="E441" t="str">
        <f>IFERROR(__xludf.DUMMYFUNCTION("""COMPUTED_VALUE"""),"")</f>
        <v/>
      </c>
      <c r="F441" t="str">
        <f>IFERROR(__xludf.DUMMYFUNCTION("""COMPUTED_VALUE"""),"")</f>
        <v/>
      </c>
      <c r="G441" t="str">
        <f>IFERROR(__xludf.DUMMYFUNCTION("""COMPUTED_VALUE"""),"")</f>
        <v/>
      </c>
      <c r="H441" t="str">
        <f>IFERROR(__xludf.DUMMYFUNCTION("""COMPUTED_VALUE"""),"")</f>
        <v/>
      </c>
      <c r="I441" t="str">
        <f>IFERROR(__xludf.DUMMYFUNCTION("""COMPUTED_VALUE"""),"")</f>
        <v/>
      </c>
      <c r="J441" t="str">
        <f>IFERROR(__xludf.DUMMYFUNCTION("""COMPUTED_VALUE"""),"")</f>
        <v/>
      </c>
      <c r="K441" t="str">
        <f>IFERROR(__xludf.DUMMYFUNCTION("""COMPUTED_VALUE"""),"")</f>
        <v/>
      </c>
    </row>
    <row r="442">
      <c r="A442" t="str">
        <f>IFERROR(__xludf.DUMMYFUNCTION("""COMPUTED_VALUE"""),"")</f>
        <v/>
      </c>
      <c r="B442" t="str">
        <f>IFERROR(__xludf.DUMMYFUNCTION("""COMPUTED_VALUE"""),"")</f>
        <v/>
      </c>
      <c r="C442" t="str">
        <f>IFERROR(__xludf.DUMMYFUNCTION("""COMPUTED_VALUE"""),"")</f>
        <v/>
      </c>
      <c r="D442" t="str">
        <f>IFERROR(__xludf.DUMMYFUNCTION("""COMPUTED_VALUE"""),"")</f>
        <v/>
      </c>
      <c r="E442" t="str">
        <f>IFERROR(__xludf.DUMMYFUNCTION("""COMPUTED_VALUE"""),"")</f>
        <v/>
      </c>
      <c r="F442" t="str">
        <f>IFERROR(__xludf.DUMMYFUNCTION("""COMPUTED_VALUE"""),"")</f>
        <v/>
      </c>
      <c r="G442" t="str">
        <f>IFERROR(__xludf.DUMMYFUNCTION("""COMPUTED_VALUE"""),"")</f>
        <v/>
      </c>
      <c r="H442" t="str">
        <f>IFERROR(__xludf.DUMMYFUNCTION("""COMPUTED_VALUE"""),"")</f>
        <v/>
      </c>
      <c r="I442" t="str">
        <f>IFERROR(__xludf.DUMMYFUNCTION("""COMPUTED_VALUE"""),"")</f>
        <v/>
      </c>
      <c r="J442" t="str">
        <f>IFERROR(__xludf.DUMMYFUNCTION("""COMPUTED_VALUE"""),"")</f>
        <v/>
      </c>
      <c r="K442" t="str">
        <f>IFERROR(__xludf.DUMMYFUNCTION("""COMPUTED_VALUE"""),"")</f>
        <v/>
      </c>
    </row>
    <row r="443">
      <c r="A443" t="str">
        <f>IFERROR(__xludf.DUMMYFUNCTION("""COMPUTED_VALUE"""),"")</f>
        <v/>
      </c>
      <c r="B443" t="str">
        <f>IFERROR(__xludf.DUMMYFUNCTION("""COMPUTED_VALUE"""),"")</f>
        <v/>
      </c>
      <c r="C443" t="str">
        <f>IFERROR(__xludf.DUMMYFUNCTION("""COMPUTED_VALUE"""),"")</f>
        <v/>
      </c>
      <c r="D443" t="str">
        <f>IFERROR(__xludf.DUMMYFUNCTION("""COMPUTED_VALUE"""),"")</f>
        <v/>
      </c>
      <c r="E443" t="str">
        <f>IFERROR(__xludf.DUMMYFUNCTION("""COMPUTED_VALUE"""),"")</f>
        <v/>
      </c>
      <c r="F443" t="str">
        <f>IFERROR(__xludf.DUMMYFUNCTION("""COMPUTED_VALUE"""),"")</f>
        <v/>
      </c>
      <c r="G443" t="str">
        <f>IFERROR(__xludf.DUMMYFUNCTION("""COMPUTED_VALUE"""),"")</f>
        <v/>
      </c>
      <c r="H443" t="str">
        <f>IFERROR(__xludf.DUMMYFUNCTION("""COMPUTED_VALUE"""),"")</f>
        <v/>
      </c>
      <c r="I443" t="str">
        <f>IFERROR(__xludf.DUMMYFUNCTION("""COMPUTED_VALUE"""),"")</f>
        <v/>
      </c>
      <c r="J443" t="str">
        <f>IFERROR(__xludf.DUMMYFUNCTION("""COMPUTED_VALUE"""),"")</f>
        <v/>
      </c>
      <c r="K443" t="str">
        <f>IFERROR(__xludf.DUMMYFUNCTION("""COMPUTED_VALUE"""),"")</f>
        <v/>
      </c>
    </row>
    <row r="444">
      <c r="A444" t="str">
        <f>IFERROR(__xludf.DUMMYFUNCTION("""COMPUTED_VALUE"""),"")</f>
        <v/>
      </c>
      <c r="B444" t="str">
        <f>IFERROR(__xludf.DUMMYFUNCTION("""COMPUTED_VALUE"""),"")</f>
        <v/>
      </c>
      <c r="C444" t="str">
        <f>IFERROR(__xludf.DUMMYFUNCTION("""COMPUTED_VALUE"""),"")</f>
        <v/>
      </c>
      <c r="D444" t="str">
        <f>IFERROR(__xludf.DUMMYFUNCTION("""COMPUTED_VALUE"""),"")</f>
        <v/>
      </c>
      <c r="E444" t="str">
        <f>IFERROR(__xludf.DUMMYFUNCTION("""COMPUTED_VALUE"""),"")</f>
        <v/>
      </c>
      <c r="F444" t="str">
        <f>IFERROR(__xludf.DUMMYFUNCTION("""COMPUTED_VALUE"""),"")</f>
        <v/>
      </c>
      <c r="G444" t="str">
        <f>IFERROR(__xludf.DUMMYFUNCTION("""COMPUTED_VALUE"""),"")</f>
        <v/>
      </c>
      <c r="H444" t="str">
        <f>IFERROR(__xludf.DUMMYFUNCTION("""COMPUTED_VALUE"""),"")</f>
        <v/>
      </c>
      <c r="I444" t="str">
        <f>IFERROR(__xludf.DUMMYFUNCTION("""COMPUTED_VALUE"""),"")</f>
        <v/>
      </c>
      <c r="J444" t="str">
        <f>IFERROR(__xludf.DUMMYFUNCTION("""COMPUTED_VALUE"""),"")</f>
        <v/>
      </c>
      <c r="K444" t="str">
        <f>IFERROR(__xludf.DUMMYFUNCTION("""COMPUTED_VALUE"""),"")</f>
        <v/>
      </c>
    </row>
    <row r="445">
      <c r="A445" t="str">
        <f>IFERROR(__xludf.DUMMYFUNCTION("""COMPUTED_VALUE"""),"")</f>
        <v/>
      </c>
      <c r="B445" t="str">
        <f>IFERROR(__xludf.DUMMYFUNCTION("""COMPUTED_VALUE"""),"")</f>
        <v/>
      </c>
      <c r="C445" t="str">
        <f>IFERROR(__xludf.DUMMYFUNCTION("""COMPUTED_VALUE"""),"")</f>
        <v/>
      </c>
      <c r="D445" t="str">
        <f>IFERROR(__xludf.DUMMYFUNCTION("""COMPUTED_VALUE"""),"")</f>
        <v/>
      </c>
      <c r="E445" t="str">
        <f>IFERROR(__xludf.DUMMYFUNCTION("""COMPUTED_VALUE"""),"")</f>
        <v/>
      </c>
      <c r="F445" t="str">
        <f>IFERROR(__xludf.DUMMYFUNCTION("""COMPUTED_VALUE"""),"")</f>
        <v/>
      </c>
      <c r="G445" t="str">
        <f>IFERROR(__xludf.DUMMYFUNCTION("""COMPUTED_VALUE"""),"")</f>
        <v/>
      </c>
      <c r="H445" t="str">
        <f>IFERROR(__xludf.DUMMYFUNCTION("""COMPUTED_VALUE"""),"")</f>
        <v/>
      </c>
      <c r="I445" t="str">
        <f>IFERROR(__xludf.DUMMYFUNCTION("""COMPUTED_VALUE"""),"")</f>
        <v/>
      </c>
      <c r="J445" t="str">
        <f>IFERROR(__xludf.DUMMYFUNCTION("""COMPUTED_VALUE"""),"")</f>
        <v/>
      </c>
      <c r="K445" t="str">
        <f>IFERROR(__xludf.DUMMYFUNCTION("""COMPUTED_VALUE"""),"")</f>
        <v/>
      </c>
    </row>
    <row r="446">
      <c r="A446" t="str">
        <f>IFERROR(__xludf.DUMMYFUNCTION("""COMPUTED_VALUE"""),"")</f>
        <v/>
      </c>
      <c r="B446" t="str">
        <f>IFERROR(__xludf.DUMMYFUNCTION("""COMPUTED_VALUE"""),"")</f>
        <v/>
      </c>
      <c r="C446" t="str">
        <f>IFERROR(__xludf.DUMMYFUNCTION("""COMPUTED_VALUE"""),"")</f>
        <v/>
      </c>
      <c r="D446" t="str">
        <f>IFERROR(__xludf.DUMMYFUNCTION("""COMPUTED_VALUE"""),"")</f>
        <v/>
      </c>
      <c r="E446" t="str">
        <f>IFERROR(__xludf.DUMMYFUNCTION("""COMPUTED_VALUE"""),"")</f>
        <v/>
      </c>
      <c r="F446" t="str">
        <f>IFERROR(__xludf.DUMMYFUNCTION("""COMPUTED_VALUE"""),"")</f>
        <v/>
      </c>
      <c r="G446" t="str">
        <f>IFERROR(__xludf.DUMMYFUNCTION("""COMPUTED_VALUE"""),"")</f>
        <v/>
      </c>
      <c r="H446" t="str">
        <f>IFERROR(__xludf.DUMMYFUNCTION("""COMPUTED_VALUE"""),"")</f>
        <v/>
      </c>
      <c r="I446" t="str">
        <f>IFERROR(__xludf.DUMMYFUNCTION("""COMPUTED_VALUE"""),"")</f>
        <v/>
      </c>
      <c r="J446" t="str">
        <f>IFERROR(__xludf.DUMMYFUNCTION("""COMPUTED_VALUE"""),"")</f>
        <v/>
      </c>
      <c r="K446" t="str">
        <f>IFERROR(__xludf.DUMMYFUNCTION("""COMPUTED_VALUE"""),"")</f>
        <v/>
      </c>
    </row>
    <row r="447">
      <c r="A447" t="str">
        <f>IFERROR(__xludf.DUMMYFUNCTION("""COMPUTED_VALUE"""),"")</f>
        <v/>
      </c>
      <c r="B447" t="str">
        <f>IFERROR(__xludf.DUMMYFUNCTION("""COMPUTED_VALUE"""),"")</f>
        <v/>
      </c>
      <c r="C447" t="str">
        <f>IFERROR(__xludf.DUMMYFUNCTION("""COMPUTED_VALUE"""),"")</f>
        <v/>
      </c>
      <c r="D447" t="str">
        <f>IFERROR(__xludf.DUMMYFUNCTION("""COMPUTED_VALUE"""),"")</f>
        <v/>
      </c>
      <c r="E447" t="str">
        <f>IFERROR(__xludf.DUMMYFUNCTION("""COMPUTED_VALUE"""),"")</f>
        <v/>
      </c>
      <c r="F447" t="str">
        <f>IFERROR(__xludf.DUMMYFUNCTION("""COMPUTED_VALUE"""),"")</f>
        <v/>
      </c>
      <c r="G447" t="str">
        <f>IFERROR(__xludf.DUMMYFUNCTION("""COMPUTED_VALUE"""),"")</f>
        <v/>
      </c>
      <c r="H447" t="str">
        <f>IFERROR(__xludf.DUMMYFUNCTION("""COMPUTED_VALUE"""),"")</f>
        <v/>
      </c>
      <c r="I447" t="str">
        <f>IFERROR(__xludf.DUMMYFUNCTION("""COMPUTED_VALUE"""),"")</f>
        <v/>
      </c>
      <c r="J447" t="str">
        <f>IFERROR(__xludf.DUMMYFUNCTION("""COMPUTED_VALUE"""),"")</f>
        <v/>
      </c>
      <c r="K447" t="str">
        <f>IFERROR(__xludf.DUMMYFUNCTION("""COMPUTED_VALUE"""),"")</f>
        <v/>
      </c>
    </row>
    <row r="448">
      <c r="A448" t="str">
        <f>IFERROR(__xludf.DUMMYFUNCTION("""COMPUTED_VALUE"""),"")</f>
        <v/>
      </c>
      <c r="B448" t="str">
        <f>IFERROR(__xludf.DUMMYFUNCTION("""COMPUTED_VALUE"""),"")</f>
        <v/>
      </c>
      <c r="C448" t="str">
        <f>IFERROR(__xludf.DUMMYFUNCTION("""COMPUTED_VALUE"""),"")</f>
        <v/>
      </c>
      <c r="D448" t="str">
        <f>IFERROR(__xludf.DUMMYFUNCTION("""COMPUTED_VALUE"""),"")</f>
        <v/>
      </c>
      <c r="E448" t="str">
        <f>IFERROR(__xludf.DUMMYFUNCTION("""COMPUTED_VALUE"""),"")</f>
        <v/>
      </c>
      <c r="F448" t="str">
        <f>IFERROR(__xludf.DUMMYFUNCTION("""COMPUTED_VALUE"""),"")</f>
        <v/>
      </c>
      <c r="G448" t="str">
        <f>IFERROR(__xludf.DUMMYFUNCTION("""COMPUTED_VALUE"""),"")</f>
        <v/>
      </c>
      <c r="H448" t="str">
        <f>IFERROR(__xludf.DUMMYFUNCTION("""COMPUTED_VALUE"""),"")</f>
        <v/>
      </c>
      <c r="I448" t="str">
        <f>IFERROR(__xludf.DUMMYFUNCTION("""COMPUTED_VALUE"""),"")</f>
        <v/>
      </c>
      <c r="J448" t="str">
        <f>IFERROR(__xludf.DUMMYFUNCTION("""COMPUTED_VALUE"""),"")</f>
        <v/>
      </c>
      <c r="K448" t="str">
        <f>IFERROR(__xludf.DUMMYFUNCTION("""COMPUTED_VALUE"""),"")</f>
        <v/>
      </c>
    </row>
    <row r="449">
      <c r="A449" t="str">
        <f>IFERROR(__xludf.DUMMYFUNCTION("""COMPUTED_VALUE"""),"")</f>
        <v/>
      </c>
      <c r="B449" t="str">
        <f>IFERROR(__xludf.DUMMYFUNCTION("""COMPUTED_VALUE"""),"")</f>
        <v/>
      </c>
      <c r="C449" t="str">
        <f>IFERROR(__xludf.DUMMYFUNCTION("""COMPUTED_VALUE"""),"")</f>
        <v/>
      </c>
      <c r="D449" t="str">
        <f>IFERROR(__xludf.DUMMYFUNCTION("""COMPUTED_VALUE"""),"")</f>
        <v/>
      </c>
      <c r="E449" t="str">
        <f>IFERROR(__xludf.DUMMYFUNCTION("""COMPUTED_VALUE"""),"")</f>
        <v/>
      </c>
      <c r="F449" t="str">
        <f>IFERROR(__xludf.DUMMYFUNCTION("""COMPUTED_VALUE"""),"")</f>
        <v/>
      </c>
      <c r="G449" t="str">
        <f>IFERROR(__xludf.DUMMYFUNCTION("""COMPUTED_VALUE"""),"")</f>
        <v/>
      </c>
      <c r="H449" t="str">
        <f>IFERROR(__xludf.DUMMYFUNCTION("""COMPUTED_VALUE"""),"")</f>
        <v/>
      </c>
      <c r="I449" t="str">
        <f>IFERROR(__xludf.DUMMYFUNCTION("""COMPUTED_VALUE"""),"")</f>
        <v/>
      </c>
      <c r="J449" t="str">
        <f>IFERROR(__xludf.DUMMYFUNCTION("""COMPUTED_VALUE"""),"")</f>
        <v/>
      </c>
      <c r="K449" t="str">
        <f>IFERROR(__xludf.DUMMYFUNCTION("""COMPUTED_VALUE"""),"")</f>
        <v/>
      </c>
    </row>
    <row r="450">
      <c r="A450" t="str">
        <f>IFERROR(__xludf.DUMMYFUNCTION("""COMPUTED_VALUE"""),"")</f>
        <v/>
      </c>
      <c r="B450" t="str">
        <f>IFERROR(__xludf.DUMMYFUNCTION("""COMPUTED_VALUE"""),"")</f>
        <v/>
      </c>
      <c r="C450" t="str">
        <f>IFERROR(__xludf.DUMMYFUNCTION("""COMPUTED_VALUE"""),"")</f>
        <v/>
      </c>
      <c r="D450" t="str">
        <f>IFERROR(__xludf.DUMMYFUNCTION("""COMPUTED_VALUE"""),"")</f>
        <v/>
      </c>
      <c r="E450" t="str">
        <f>IFERROR(__xludf.DUMMYFUNCTION("""COMPUTED_VALUE"""),"")</f>
        <v/>
      </c>
      <c r="F450" t="str">
        <f>IFERROR(__xludf.DUMMYFUNCTION("""COMPUTED_VALUE"""),"")</f>
        <v/>
      </c>
      <c r="G450" t="str">
        <f>IFERROR(__xludf.DUMMYFUNCTION("""COMPUTED_VALUE"""),"")</f>
        <v/>
      </c>
      <c r="H450" t="str">
        <f>IFERROR(__xludf.DUMMYFUNCTION("""COMPUTED_VALUE"""),"")</f>
        <v/>
      </c>
      <c r="I450" t="str">
        <f>IFERROR(__xludf.DUMMYFUNCTION("""COMPUTED_VALUE"""),"")</f>
        <v/>
      </c>
      <c r="J450" t="str">
        <f>IFERROR(__xludf.DUMMYFUNCTION("""COMPUTED_VALUE"""),"")</f>
        <v/>
      </c>
      <c r="K450" t="str">
        <f>IFERROR(__xludf.DUMMYFUNCTION("""COMPUTED_VALUE"""),"")</f>
        <v/>
      </c>
    </row>
    <row r="451">
      <c r="A451" t="str">
        <f>IFERROR(__xludf.DUMMYFUNCTION("""COMPUTED_VALUE"""),"")</f>
        <v/>
      </c>
      <c r="B451" t="str">
        <f>IFERROR(__xludf.DUMMYFUNCTION("""COMPUTED_VALUE"""),"")</f>
        <v/>
      </c>
      <c r="C451" t="str">
        <f>IFERROR(__xludf.DUMMYFUNCTION("""COMPUTED_VALUE"""),"")</f>
        <v/>
      </c>
      <c r="D451" t="str">
        <f>IFERROR(__xludf.DUMMYFUNCTION("""COMPUTED_VALUE"""),"")</f>
        <v/>
      </c>
      <c r="E451" t="str">
        <f>IFERROR(__xludf.DUMMYFUNCTION("""COMPUTED_VALUE"""),"")</f>
        <v/>
      </c>
      <c r="F451" t="str">
        <f>IFERROR(__xludf.DUMMYFUNCTION("""COMPUTED_VALUE"""),"")</f>
        <v/>
      </c>
      <c r="G451" t="str">
        <f>IFERROR(__xludf.DUMMYFUNCTION("""COMPUTED_VALUE"""),"")</f>
        <v/>
      </c>
      <c r="H451" t="str">
        <f>IFERROR(__xludf.DUMMYFUNCTION("""COMPUTED_VALUE"""),"")</f>
        <v/>
      </c>
      <c r="I451" t="str">
        <f>IFERROR(__xludf.DUMMYFUNCTION("""COMPUTED_VALUE"""),"")</f>
        <v/>
      </c>
      <c r="J451" t="str">
        <f>IFERROR(__xludf.DUMMYFUNCTION("""COMPUTED_VALUE"""),"")</f>
        <v/>
      </c>
      <c r="K451" t="str">
        <f>IFERROR(__xludf.DUMMYFUNCTION("""COMPUTED_VALUE"""),"")</f>
        <v/>
      </c>
    </row>
    <row r="452">
      <c r="A452" t="str">
        <f>IFERROR(__xludf.DUMMYFUNCTION("""COMPUTED_VALUE"""),"")</f>
        <v/>
      </c>
      <c r="B452" t="str">
        <f>IFERROR(__xludf.DUMMYFUNCTION("""COMPUTED_VALUE"""),"")</f>
        <v/>
      </c>
      <c r="C452" t="str">
        <f>IFERROR(__xludf.DUMMYFUNCTION("""COMPUTED_VALUE"""),"")</f>
        <v/>
      </c>
      <c r="D452" t="str">
        <f>IFERROR(__xludf.DUMMYFUNCTION("""COMPUTED_VALUE"""),"")</f>
        <v/>
      </c>
      <c r="E452" t="str">
        <f>IFERROR(__xludf.DUMMYFUNCTION("""COMPUTED_VALUE"""),"")</f>
        <v/>
      </c>
      <c r="F452" t="str">
        <f>IFERROR(__xludf.DUMMYFUNCTION("""COMPUTED_VALUE"""),"")</f>
        <v/>
      </c>
      <c r="G452" t="str">
        <f>IFERROR(__xludf.DUMMYFUNCTION("""COMPUTED_VALUE"""),"")</f>
        <v/>
      </c>
      <c r="H452" t="str">
        <f>IFERROR(__xludf.DUMMYFUNCTION("""COMPUTED_VALUE"""),"")</f>
        <v/>
      </c>
      <c r="I452" t="str">
        <f>IFERROR(__xludf.DUMMYFUNCTION("""COMPUTED_VALUE"""),"")</f>
        <v/>
      </c>
      <c r="J452" t="str">
        <f>IFERROR(__xludf.DUMMYFUNCTION("""COMPUTED_VALUE"""),"")</f>
        <v/>
      </c>
      <c r="K452" t="str">
        <f>IFERROR(__xludf.DUMMYFUNCTION("""COMPUTED_VALUE"""),"")</f>
        <v/>
      </c>
    </row>
    <row r="453">
      <c r="A453" t="str">
        <f>IFERROR(__xludf.DUMMYFUNCTION("""COMPUTED_VALUE"""),"")</f>
        <v/>
      </c>
      <c r="B453" t="str">
        <f>IFERROR(__xludf.DUMMYFUNCTION("""COMPUTED_VALUE"""),"")</f>
        <v/>
      </c>
      <c r="C453" t="str">
        <f>IFERROR(__xludf.DUMMYFUNCTION("""COMPUTED_VALUE"""),"")</f>
        <v/>
      </c>
      <c r="D453" t="str">
        <f>IFERROR(__xludf.DUMMYFUNCTION("""COMPUTED_VALUE"""),"")</f>
        <v/>
      </c>
      <c r="E453" t="str">
        <f>IFERROR(__xludf.DUMMYFUNCTION("""COMPUTED_VALUE"""),"")</f>
        <v/>
      </c>
      <c r="F453" t="str">
        <f>IFERROR(__xludf.DUMMYFUNCTION("""COMPUTED_VALUE"""),"")</f>
        <v/>
      </c>
      <c r="G453" t="str">
        <f>IFERROR(__xludf.DUMMYFUNCTION("""COMPUTED_VALUE"""),"")</f>
        <v/>
      </c>
      <c r="H453" t="str">
        <f>IFERROR(__xludf.DUMMYFUNCTION("""COMPUTED_VALUE"""),"")</f>
        <v/>
      </c>
      <c r="I453" t="str">
        <f>IFERROR(__xludf.DUMMYFUNCTION("""COMPUTED_VALUE"""),"")</f>
        <v/>
      </c>
      <c r="J453" t="str">
        <f>IFERROR(__xludf.DUMMYFUNCTION("""COMPUTED_VALUE"""),"")</f>
        <v/>
      </c>
      <c r="K453" t="str">
        <f>IFERROR(__xludf.DUMMYFUNCTION("""COMPUTED_VALUE"""),"")</f>
        <v/>
      </c>
    </row>
    <row r="454">
      <c r="A454" t="str">
        <f>IFERROR(__xludf.DUMMYFUNCTION("""COMPUTED_VALUE"""),"")</f>
        <v/>
      </c>
      <c r="B454" t="str">
        <f>IFERROR(__xludf.DUMMYFUNCTION("""COMPUTED_VALUE"""),"")</f>
        <v/>
      </c>
      <c r="C454" t="str">
        <f>IFERROR(__xludf.DUMMYFUNCTION("""COMPUTED_VALUE"""),"")</f>
        <v/>
      </c>
      <c r="D454" t="str">
        <f>IFERROR(__xludf.DUMMYFUNCTION("""COMPUTED_VALUE"""),"")</f>
        <v/>
      </c>
      <c r="E454" t="str">
        <f>IFERROR(__xludf.DUMMYFUNCTION("""COMPUTED_VALUE"""),"")</f>
        <v/>
      </c>
      <c r="F454" t="str">
        <f>IFERROR(__xludf.DUMMYFUNCTION("""COMPUTED_VALUE"""),"")</f>
        <v/>
      </c>
      <c r="G454" t="str">
        <f>IFERROR(__xludf.DUMMYFUNCTION("""COMPUTED_VALUE"""),"")</f>
        <v/>
      </c>
      <c r="H454" t="str">
        <f>IFERROR(__xludf.DUMMYFUNCTION("""COMPUTED_VALUE"""),"")</f>
        <v/>
      </c>
      <c r="I454" t="str">
        <f>IFERROR(__xludf.DUMMYFUNCTION("""COMPUTED_VALUE"""),"")</f>
        <v/>
      </c>
      <c r="J454" t="str">
        <f>IFERROR(__xludf.DUMMYFUNCTION("""COMPUTED_VALUE"""),"")</f>
        <v/>
      </c>
      <c r="K454" t="str">
        <f>IFERROR(__xludf.DUMMYFUNCTION("""COMPUTED_VALUE"""),"")</f>
        <v/>
      </c>
    </row>
    <row r="455">
      <c r="A455" t="str">
        <f>IFERROR(__xludf.DUMMYFUNCTION("""COMPUTED_VALUE"""),"")</f>
        <v/>
      </c>
      <c r="B455" t="str">
        <f>IFERROR(__xludf.DUMMYFUNCTION("""COMPUTED_VALUE"""),"")</f>
        <v/>
      </c>
      <c r="C455" t="str">
        <f>IFERROR(__xludf.DUMMYFUNCTION("""COMPUTED_VALUE"""),"")</f>
        <v/>
      </c>
      <c r="D455" t="str">
        <f>IFERROR(__xludf.DUMMYFUNCTION("""COMPUTED_VALUE"""),"")</f>
        <v/>
      </c>
      <c r="E455" t="str">
        <f>IFERROR(__xludf.DUMMYFUNCTION("""COMPUTED_VALUE"""),"")</f>
        <v/>
      </c>
      <c r="F455" t="str">
        <f>IFERROR(__xludf.DUMMYFUNCTION("""COMPUTED_VALUE"""),"")</f>
        <v/>
      </c>
      <c r="G455" t="str">
        <f>IFERROR(__xludf.DUMMYFUNCTION("""COMPUTED_VALUE"""),"")</f>
        <v/>
      </c>
      <c r="H455" t="str">
        <f>IFERROR(__xludf.DUMMYFUNCTION("""COMPUTED_VALUE"""),"")</f>
        <v/>
      </c>
      <c r="I455" t="str">
        <f>IFERROR(__xludf.DUMMYFUNCTION("""COMPUTED_VALUE"""),"")</f>
        <v/>
      </c>
      <c r="J455" t="str">
        <f>IFERROR(__xludf.DUMMYFUNCTION("""COMPUTED_VALUE"""),"")</f>
        <v/>
      </c>
      <c r="K455" t="str">
        <f>IFERROR(__xludf.DUMMYFUNCTION("""COMPUTED_VALUE"""),"")</f>
        <v/>
      </c>
    </row>
    <row r="456">
      <c r="A456" t="str">
        <f>IFERROR(__xludf.DUMMYFUNCTION("""COMPUTED_VALUE"""),"")</f>
        <v/>
      </c>
      <c r="B456" t="str">
        <f>IFERROR(__xludf.DUMMYFUNCTION("""COMPUTED_VALUE"""),"")</f>
        <v/>
      </c>
      <c r="C456" t="str">
        <f>IFERROR(__xludf.DUMMYFUNCTION("""COMPUTED_VALUE"""),"")</f>
        <v/>
      </c>
      <c r="D456" t="str">
        <f>IFERROR(__xludf.DUMMYFUNCTION("""COMPUTED_VALUE"""),"")</f>
        <v/>
      </c>
      <c r="E456" t="str">
        <f>IFERROR(__xludf.DUMMYFUNCTION("""COMPUTED_VALUE"""),"")</f>
        <v/>
      </c>
      <c r="F456" t="str">
        <f>IFERROR(__xludf.DUMMYFUNCTION("""COMPUTED_VALUE"""),"")</f>
        <v/>
      </c>
      <c r="G456" t="str">
        <f>IFERROR(__xludf.DUMMYFUNCTION("""COMPUTED_VALUE"""),"")</f>
        <v/>
      </c>
      <c r="H456" t="str">
        <f>IFERROR(__xludf.DUMMYFUNCTION("""COMPUTED_VALUE"""),"")</f>
        <v/>
      </c>
      <c r="I456" t="str">
        <f>IFERROR(__xludf.DUMMYFUNCTION("""COMPUTED_VALUE"""),"")</f>
        <v/>
      </c>
      <c r="J456" t="str">
        <f>IFERROR(__xludf.DUMMYFUNCTION("""COMPUTED_VALUE"""),"")</f>
        <v/>
      </c>
      <c r="K456" t="str">
        <f>IFERROR(__xludf.DUMMYFUNCTION("""COMPUTED_VALUE"""),"")</f>
        <v/>
      </c>
    </row>
    <row r="457">
      <c r="A457" t="str">
        <f>IFERROR(__xludf.DUMMYFUNCTION("""COMPUTED_VALUE"""),"")</f>
        <v/>
      </c>
      <c r="B457" t="str">
        <f>IFERROR(__xludf.DUMMYFUNCTION("""COMPUTED_VALUE"""),"")</f>
        <v/>
      </c>
      <c r="C457" t="str">
        <f>IFERROR(__xludf.DUMMYFUNCTION("""COMPUTED_VALUE"""),"")</f>
        <v/>
      </c>
      <c r="D457" t="str">
        <f>IFERROR(__xludf.DUMMYFUNCTION("""COMPUTED_VALUE"""),"")</f>
        <v/>
      </c>
      <c r="E457" t="str">
        <f>IFERROR(__xludf.DUMMYFUNCTION("""COMPUTED_VALUE"""),"")</f>
        <v/>
      </c>
      <c r="F457" t="str">
        <f>IFERROR(__xludf.DUMMYFUNCTION("""COMPUTED_VALUE"""),"")</f>
        <v/>
      </c>
      <c r="G457" t="str">
        <f>IFERROR(__xludf.DUMMYFUNCTION("""COMPUTED_VALUE"""),"")</f>
        <v/>
      </c>
      <c r="H457" t="str">
        <f>IFERROR(__xludf.DUMMYFUNCTION("""COMPUTED_VALUE"""),"")</f>
        <v/>
      </c>
      <c r="I457" t="str">
        <f>IFERROR(__xludf.DUMMYFUNCTION("""COMPUTED_VALUE"""),"")</f>
        <v/>
      </c>
      <c r="J457" t="str">
        <f>IFERROR(__xludf.DUMMYFUNCTION("""COMPUTED_VALUE"""),"")</f>
        <v/>
      </c>
      <c r="K457" t="str">
        <f>IFERROR(__xludf.DUMMYFUNCTION("""COMPUTED_VALUE"""),"")</f>
        <v/>
      </c>
    </row>
    <row r="458">
      <c r="A458" t="str">
        <f>IFERROR(__xludf.DUMMYFUNCTION("""COMPUTED_VALUE"""),"")</f>
        <v/>
      </c>
      <c r="B458" t="str">
        <f>IFERROR(__xludf.DUMMYFUNCTION("""COMPUTED_VALUE"""),"")</f>
        <v/>
      </c>
      <c r="C458" t="str">
        <f>IFERROR(__xludf.DUMMYFUNCTION("""COMPUTED_VALUE"""),"")</f>
        <v/>
      </c>
      <c r="D458" t="str">
        <f>IFERROR(__xludf.DUMMYFUNCTION("""COMPUTED_VALUE"""),"")</f>
        <v/>
      </c>
      <c r="E458" t="str">
        <f>IFERROR(__xludf.DUMMYFUNCTION("""COMPUTED_VALUE"""),"")</f>
        <v/>
      </c>
      <c r="F458" t="str">
        <f>IFERROR(__xludf.DUMMYFUNCTION("""COMPUTED_VALUE"""),"")</f>
        <v/>
      </c>
      <c r="G458" t="str">
        <f>IFERROR(__xludf.DUMMYFUNCTION("""COMPUTED_VALUE"""),"")</f>
        <v/>
      </c>
      <c r="H458" t="str">
        <f>IFERROR(__xludf.DUMMYFUNCTION("""COMPUTED_VALUE"""),"")</f>
        <v/>
      </c>
      <c r="I458" t="str">
        <f>IFERROR(__xludf.DUMMYFUNCTION("""COMPUTED_VALUE"""),"")</f>
        <v/>
      </c>
      <c r="J458" t="str">
        <f>IFERROR(__xludf.DUMMYFUNCTION("""COMPUTED_VALUE"""),"")</f>
        <v/>
      </c>
      <c r="K458" t="str">
        <f>IFERROR(__xludf.DUMMYFUNCTION("""COMPUTED_VALUE"""),"")</f>
        <v/>
      </c>
    </row>
    <row r="459">
      <c r="A459" t="str">
        <f>IFERROR(__xludf.DUMMYFUNCTION("""COMPUTED_VALUE"""),"")</f>
        <v/>
      </c>
      <c r="B459" t="str">
        <f>IFERROR(__xludf.DUMMYFUNCTION("""COMPUTED_VALUE"""),"")</f>
        <v/>
      </c>
      <c r="C459" t="str">
        <f>IFERROR(__xludf.DUMMYFUNCTION("""COMPUTED_VALUE"""),"")</f>
        <v/>
      </c>
      <c r="D459" t="str">
        <f>IFERROR(__xludf.DUMMYFUNCTION("""COMPUTED_VALUE"""),"")</f>
        <v/>
      </c>
      <c r="E459" t="str">
        <f>IFERROR(__xludf.DUMMYFUNCTION("""COMPUTED_VALUE"""),"")</f>
        <v/>
      </c>
      <c r="F459" t="str">
        <f>IFERROR(__xludf.DUMMYFUNCTION("""COMPUTED_VALUE"""),"")</f>
        <v/>
      </c>
      <c r="G459" t="str">
        <f>IFERROR(__xludf.DUMMYFUNCTION("""COMPUTED_VALUE"""),"")</f>
        <v/>
      </c>
      <c r="H459" t="str">
        <f>IFERROR(__xludf.DUMMYFUNCTION("""COMPUTED_VALUE"""),"")</f>
        <v/>
      </c>
      <c r="I459" t="str">
        <f>IFERROR(__xludf.DUMMYFUNCTION("""COMPUTED_VALUE"""),"")</f>
        <v/>
      </c>
      <c r="J459" t="str">
        <f>IFERROR(__xludf.DUMMYFUNCTION("""COMPUTED_VALUE"""),"")</f>
        <v/>
      </c>
      <c r="K459" t="str">
        <f>IFERROR(__xludf.DUMMYFUNCTION("""COMPUTED_VALUE"""),"")</f>
        <v/>
      </c>
    </row>
    <row r="460">
      <c r="A460" t="str">
        <f>IFERROR(__xludf.DUMMYFUNCTION("""COMPUTED_VALUE"""),"")</f>
        <v/>
      </c>
      <c r="B460" t="str">
        <f>IFERROR(__xludf.DUMMYFUNCTION("""COMPUTED_VALUE"""),"")</f>
        <v/>
      </c>
      <c r="C460" t="str">
        <f>IFERROR(__xludf.DUMMYFUNCTION("""COMPUTED_VALUE"""),"")</f>
        <v/>
      </c>
      <c r="D460" t="str">
        <f>IFERROR(__xludf.DUMMYFUNCTION("""COMPUTED_VALUE"""),"")</f>
        <v/>
      </c>
      <c r="E460" t="str">
        <f>IFERROR(__xludf.DUMMYFUNCTION("""COMPUTED_VALUE"""),"")</f>
        <v/>
      </c>
      <c r="F460" t="str">
        <f>IFERROR(__xludf.DUMMYFUNCTION("""COMPUTED_VALUE"""),"")</f>
        <v/>
      </c>
      <c r="G460" t="str">
        <f>IFERROR(__xludf.DUMMYFUNCTION("""COMPUTED_VALUE"""),"")</f>
        <v/>
      </c>
      <c r="H460" t="str">
        <f>IFERROR(__xludf.DUMMYFUNCTION("""COMPUTED_VALUE"""),"")</f>
        <v/>
      </c>
      <c r="I460" t="str">
        <f>IFERROR(__xludf.DUMMYFUNCTION("""COMPUTED_VALUE"""),"")</f>
        <v/>
      </c>
      <c r="J460" t="str">
        <f>IFERROR(__xludf.DUMMYFUNCTION("""COMPUTED_VALUE"""),"")</f>
        <v/>
      </c>
      <c r="K460" t="str">
        <f>IFERROR(__xludf.DUMMYFUNCTION("""COMPUTED_VALUE"""),"")</f>
        <v/>
      </c>
    </row>
    <row r="461">
      <c r="A461" t="str">
        <f>IFERROR(__xludf.DUMMYFUNCTION("""COMPUTED_VALUE"""),"")</f>
        <v/>
      </c>
      <c r="B461" t="str">
        <f>IFERROR(__xludf.DUMMYFUNCTION("""COMPUTED_VALUE"""),"")</f>
        <v/>
      </c>
      <c r="C461" t="str">
        <f>IFERROR(__xludf.DUMMYFUNCTION("""COMPUTED_VALUE"""),"")</f>
        <v/>
      </c>
      <c r="D461" t="str">
        <f>IFERROR(__xludf.DUMMYFUNCTION("""COMPUTED_VALUE"""),"")</f>
        <v/>
      </c>
      <c r="E461" t="str">
        <f>IFERROR(__xludf.DUMMYFUNCTION("""COMPUTED_VALUE"""),"")</f>
        <v/>
      </c>
      <c r="F461" t="str">
        <f>IFERROR(__xludf.DUMMYFUNCTION("""COMPUTED_VALUE"""),"")</f>
        <v/>
      </c>
      <c r="G461" t="str">
        <f>IFERROR(__xludf.DUMMYFUNCTION("""COMPUTED_VALUE"""),"")</f>
        <v/>
      </c>
      <c r="H461" t="str">
        <f>IFERROR(__xludf.DUMMYFUNCTION("""COMPUTED_VALUE"""),"")</f>
        <v/>
      </c>
      <c r="I461" t="str">
        <f>IFERROR(__xludf.DUMMYFUNCTION("""COMPUTED_VALUE"""),"")</f>
        <v/>
      </c>
      <c r="J461" t="str">
        <f>IFERROR(__xludf.DUMMYFUNCTION("""COMPUTED_VALUE"""),"")</f>
        <v/>
      </c>
      <c r="K461" t="str">
        <f>IFERROR(__xludf.DUMMYFUNCTION("""COMPUTED_VALUE"""),"")</f>
        <v/>
      </c>
    </row>
    <row r="462">
      <c r="A462" t="str">
        <f>IFERROR(__xludf.DUMMYFUNCTION("""COMPUTED_VALUE"""),"")</f>
        <v/>
      </c>
      <c r="B462" t="str">
        <f>IFERROR(__xludf.DUMMYFUNCTION("""COMPUTED_VALUE"""),"")</f>
        <v/>
      </c>
      <c r="C462" t="str">
        <f>IFERROR(__xludf.DUMMYFUNCTION("""COMPUTED_VALUE"""),"")</f>
        <v/>
      </c>
      <c r="D462" t="str">
        <f>IFERROR(__xludf.DUMMYFUNCTION("""COMPUTED_VALUE"""),"")</f>
        <v/>
      </c>
      <c r="E462" t="str">
        <f>IFERROR(__xludf.DUMMYFUNCTION("""COMPUTED_VALUE"""),"")</f>
        <v/>
      </c>
      <c r="F462" t="str">
        <f>IFERROR(__xludf.DUMMYFUNCTION("""COMPUTED_VALUE"""),"")</f>
        <v/>
      </c>
      <c r="G462" t="str">
        <f>IFERROR(__xludf.DUMMYFUNCTION("""COMPUTED_VALUE"""),"")</f>
        <v/>
      </c>
      <c r="H462" t="str">
        <f>IFERROR(__xludf.DUMMYFUNCTION("""COMPUTED_VALUE"""),"")</f>
        <v/>
      </c>
      <c r="I462" t="str">
        <f>IFERROR(__xludf.DUMMYFUNCTION("""COMPUTED_VALUE"""),"")</f>
        <v/>
      </c>
      <c r="J462" t="str">
        <f>IFERROR(__xludf.DUMMYFUNCTION("""COMPUTED_VALUE"""),"")</f>
        <v/>
      </c>
      <c r="K462" t="str">
        <f>IFERROR(__xludf.DUMMYFUNCTION("""COMPUTED_VALUE"""),"")</f>
        <v/>
      </c>
    </row>
    <row r="463">
      <c r="A463" t="str">
        <f>IFERROR(__xludf.DUMMYFUNCTION("""COMPUTED_VALUE"""),"")</f>
        <v/>
      </c>
      <c r="B463" t="str">
        <f>IFERROR(__xludf.DUMMYFUNCTION("""COMPUTED_VALUE"""),"")</f>
        <v/>
      </c>
      <c r="C463" t="str">
        <f>IFERROR(__xludf.DUMMYFUNCTION("""COMPUTED_VALUE"""),"")</f>
        <v/>
      </c>
      <c r="D463" t="str">
        <f>IFERROR(__xludf.DUMMYFUNCTION("""COMPUTED_VALUE"""),"")</f>
        <v/>
      </c>
      <c r="E463" t="str">
        <f>IFERROR(__xludf.DUMMYFUNCTION("""COMPUTED_VALUE"""),"")</f>
        <v/>
      </c>
      <c r="F463" t="str">
        <f>IFERROR(__xludf.DUMMYFUNCTION("""COMPUTED_VALUE"""),"")</f>
        <v/>
      </c>
      <c r="G463" t="str">
        <f>IFERROR(__xludf.DUMMYFUNCTION("""COMPUTED_VALUE"""),"")</f>
        <v/>
      </c>
      <c r="H463" t="str">
        <f>IFERROR(__xludf.DUMMYFUNCTION("""COMPUTED_VALUE"""),"")</f>
        <v/>
      </c>
      <c r="I463" t="str">
        <f>IFERROR(__xludf.DUMMYFUNCTION("""COMPUTED_VALUE"""),"")</f>
        <v/>
      </c>
      <c r="J463" t="str">
        <f>IFERROR(__xludf.DUMMYFUNCTION("""COMPUTED_VALUE"""),"")</f>
        <v/>
      </c>
      <c r="K463" t="str">
        <f>IFERROR(__xludf.DUMMYFUNCTION("""COMPUTED_VALUE"""),"")</f>
        <v/>
      </c>
    </row>
    <row r="464">
      <c r="A464" t="str">
        <f>IFERROR(__xludf.DUMMYFUNCTION("""COMPUTED_VALUE"""),"")</f>
        <v/>
      </c>
      <c r="B464" t="str">
        <f>IFERROR(__xludf.DUMMYFUNCTION("""COMPUTED_VALUE"""),"")</f>
        <v/>
      </c>
      <c r="C464" t="str">
        <f>IFERROR(__xludf.DUMMYFUNCTION("""COMPUTED_VALUE"""),"")</f>
        <v/>
      </c>
      <c r="D464" t="str">
        <f>IFERROR(__xludf.DUMMYFUNCTION("""COMPUTED_VALUE"""),"")</f>
        <v/>
      </c>
      <c r="E464" t="str">
        <f>IFERROR(__xludf.DUMMYFUNCTION("""COMPUTED_VALUE"""),"")</f>
        <v/>
      </c>
      <c r="F464" t="str">
        <f>IFERROR(__xludf.DUMMYFUNCTION("""COMPUTED_VALUE"""),"")</f>
        <v/>
      </c>
      <c r="G464" t="str">
        <f>IFERROR(__xludf.DUMMYFUNCTION("""COMPUTED_VALUE"""),"")</f>
        <v/>
      </c>
      <c r="H464" t="str">
        <f>IFERROR(__xludf.DUMMYFUNCTION("""COMPUTED_VALUE"""),"")</f>
        <v/>
      </c>
      <c r="I464" t="str">
        <f>IFERROR(__xludf.DUMMYFUNCTION("""COMPUTED_VALUE"""),"")</f>
        <v/>
      </c>
      <c r="J464" t="str">
        <f>IFERROR(__xludf.DUMMYFUNCTION("""COMPUTED_VALUE"""),"")</f>
        <v/>
      </c>
      <c r="K464" t="str">
        <f>IFERROR(__xludf.DUMMYFUNCTION("""COMPUTED_VALUE"""),"")</f>
        <v/>
      </c>
    </row>
    <row r="465">
      <c r="A465" t="str">
        <f>IFERROR(__xludf.DUMMYFUNCTION("""COMPUTED_VALUE"""),"")</f>
        <v/>
      </c>
      <c r="B465" t="str">
        <f>IFERROR(__xludf.DUMMYFUNCTION("""COMPUTED_VALUE"""),"")</f>
        <v/>
      </c>
      <c r="C465" t="str">
        <f>IFERROR(__xludf.DUMMYFUNCTION("""COMPUTED_VALUE"""),"")</f>
        <v/>
      </c>
      <c r="D465" t="str">
        <f>IFERROR(__xludf.DUMMYFUNCTION("""COMPUTED_VALUE"""),"")</f>
        <v/>
      </c>
      <c r="E465" t="str">
        <f>IFERROR(__xludf.DUMMYFUNCTION("""COMPUTED_VALUE"""),"")</f>
        <v/>
      </c>
      <c r="F465" t="str">
        <f>IFERROR(__xludf.DUMMYFUNCTION("""COMPUTED_VALUE"""),"")</f>
        <v/>
      </c>
      <c r="G465" t="str">
        <f>IFERROR(__xludf.DUMMYFUNCTION("""COMPUTED_VALUE"""),"")</f>
        <v/>
      </c>
      <c r="H465" t="str">
        <f>IFERROR(__xludf.DUMMYFUNCTION("""COMPUTED_VALUE"""),"")</f>
        <v/>
      </c>
      <c r="I465" t="str">
        <f>IFERROR(__xludf.DUMMYFUNCTION("""COMPUTED_VALUE"""),"")</f>
        <v/>
      </c>
      <c r="J465" t="str">
        <f>IFERROR(__xludf.DUMMYFUNCTION("""COMPUTED_VALUE"""),"")</f>
        <v/>
      </c>
      <c r="K465" t="str">
        <f>IFERROR(__xludf.DUMMYFUNCTION("""COMPUTED_VALUE"""),"")</f>
        <v/>
      </c>
    </row>
    <row r="466">
      <c r="A466" t="str">
        <f>IFERROR(__xludf.DUMMYFUNCTION("""COMPUTED_VALUE"""),"")</f>
        <v/>
      </c>
      <c r="B466" t="str">
        <f>IFERROR(__xludf.DUMMYFUNCTION("""COMPUTED_VALUE"""),"")</f>
        <v/>
      </c>
      <c r="C466" t="str">
        <f>IFERROR(__xludf.DUMMYFUNCTION("""COMPUTED_VALUE"""),"")</f>
        <v/>
      </c>
      <c r="D466" t="str">
        <f>IFERROR(__xludf.DUMMYFUNCTION("""COMPUTED_VALUE"""),"")</f>
        <v/>
      </c>
      <c r="E466" t="str">
        <f>IFERROR(__xludf.DUMMYFUNCTION("""COMPUTED_VALUE"""),"")</f>
        <v/>
      </c>
      <c r="F466" t="str">
        <f>IFERROR(__xludf.DUMMYFUNCTION("""COMPUTED_VALUE"""),"")</f>
        <v/>
      </c>
      <c r="G466" t="str">
        <f>IFERROR(__xludf.DUMMYFUNCTION("""COMPUTED_VALUE"""),"")</f>
        <v/>
      </c>
      <c r="H466" t="str">
        <f>IFERROR(__xludf.DUMMYFUNCTION("""COMPUTED_VALUE"""),"")</f>
        <v/>
      </c>
      <c r="I466" t="str">
        <f>IFERROR(__xludf.DUMMYFUNCTION("""COMPUTED_VALUE"""),"")</f>
        <v/>
      </c>
      <c r="J466" t="str">
        <f>IFERROR(__xludf.DUMMYFUNCTION("""COMPUTED_VALUE"""),"")</f>
        <v/>
      </c>
      <c r="K466" t="str">
        <f>IFERROR(__xludf.DUMMYFUNCTION("""COMPUTED_VALUE"""),"")</f>
        <v/>
      </c>
    </row>
    <row r="467">
      <c r="A467" t="str">
        <f>IFERROR(__xludf.DUMMYFUNCTION("""COMPUTED_VALUE"""),"")</f>
        <v/>
      </c>
      <c r="B467" t="str">
        <f>IFERROR(__xludf.DUMMYFUNCTION("""COMPUTED_VALUE"""),"")</f>
        <v/>
      </c>
      <c r="C467" t="str">
        <f>IFERROR(__xludf.DUMMYFUNCTION("""COMPUTED_VALUE"""),"")</f>
        <v/>
      </c>
      <c r="D467" t="str">
        <f>IFERROR(__xludf.DUMMYFUNCTION("""COMPUTED_VALUE"""),"")</f>
        <v/>
      </c>
      <c r="E467" t="str">
        <f>IFERROR(__xludf.DUMMYFUNCTION("""COMPUTED_VALUE"""),"")</f>
        <v/>
      </c>
      <c r="F467" t="str">
        <f>IFERROR(__xludf.DUMMYFUNCTION("""COMPUTED_VALUE"""),"")</f>
        <v/>
      </c>
      <c r="G467" t="str">
        <f>IFERROR(__xludf.DUMMYFUNCTION("""COMPUTED_VALUE"""),"")</f>
        <v/>
      </c>
      <c r="H467" t="str">
        <f>IFERROR(__xludf.DUMMYFUNCTION("""COMPUTED_VALUE"""),"")</f>
        <v/>
      </c>
      <c r="I467" t="str">
        <f>IFERROR(__xludf.DUMMYFUNCTION("""COMPUTED_VALUE"""),"")</f>
        <v/>
      </c>
      <c r="J467" t="str">
        <f>IFERROR(__xludf.DUMMYFUNCTION("""COMPUTED_VALUE"""),"")</f>
        <v/>
      </c>
      <c r="K467" t="str">
        <f>IFERROR(__xludf.DUMMYFUNCTION("""COMPUTED_VALUE"""),"")</f>
        <v/>
      </c>
    </row>
    <row r="468">
      <c r="A468" t="str">
        <f>IFERROR(__xludf.DUMMYFUNCTION("""COMPUTED_VALUE"""),"")</f>
        <v/>
      </c>
      <c r="B468" t="str">
        <f>IFERROR(__xludf.DUMMYFUNCTION("""COMPUTED_VALUE"""),"")</f>
        <v/>
      </c>
      <c r="C468" t="str">
        <f>IFERROR(__xludf.DUMMYFUNCTION("""COMPUTED_VALUE"""),"")</f>
        <v/>
      </c>
      <c r="D468" t="str">
        <f>IFERROR(__xludf.DUMMYFUNCTION("""COMPUTED_VALUE"""),"")</f>
        <v/>
      </c>
      <c r="E468" t="str">
        <f>IFERROR(__xludf.DUMMYFUNCTION("""COMPUTED_VALUE"""),"")</f>
        <v/>
      </c>
      <c r="F468" t="str">
        <f>IFERROR(__xludf.DUMMYFUNCTION("""COMPUTED_VALUE"""),"")</f>
        <v/>
      </c>
      <c r="G468" t="str">
        <f>IFERROR(__xludf.DUMMYFUNCTION("""COMPUTED_VALUE"""),"")</f>
        <v/>
      </c>
      <c r="H468" t="str">
        <f>IFERROR(__xludf.DUMMYFUNCTION("""COMPUTED_VALUE"""),"")</f>
        <v/>
      </c>
      <c r="I468" t="str">
        <f>IFERROR(__xludf.DUMMYFUNCTION("""COMPUTED_VALUE"""),"")</f>
        <v/>
      </c>
      <c r="J468" t="str">
        <f>IFERROR(__xludf.DUMMYFUNCTION("""COMPUTED_VALUE"""),"")</f>
        <v/>
      </c>
      <c r="K468" t="str">
        <f>IFERROR(__xludf.DUMMYFUNCTION("""COMPUTED_VALUE"""),"")</f>
        <v/>
      </c>
    </row>
    <row r="469">
      <c r="A469" t="str">
        <f>IFERROR(__xludf.DUMMYFUNCTION("""COMPUTED_VALUE"""),"")</f>
        <v/>
      </c>
      <c r="B469" t="str">
        <f>IFERROR(__xludf.DUMMYFUNCTION("""COMPUTED_VALUE"""),"")</f>
        <v/>
      </c>
      <c r="C469" t="str">
        <f>IFERROR(__xludf.DUMMYFUNCTION("""COMPUTED_VALUE"""),"")</f>
        <v/>
      </c>
      <c r="D469" t="str">
        <f>IFERROR(__xludf.DUMMYFUNCTION("""COMPUTED_VALUE"""),"")</f>
        <v/>
      </c>
      <c r="E469" t="str">
        <f>IFERROR(__xludf.DUMMYFUNCTION("""COMPUTED_VALUE"""),"")</f>
        <v/>
      </c>
      <c r="F469" t="str">
        <f>IFERROR(__xludf.DUMMYFUNCTION("""COMPUTED_VALUE"""),"")</f>
        <v/>
      </c>
      <c r="G469" t="str">
        <f>IFERROR(__xludf.DUMMYFUNCTION("""COMPUTED_VALUE"""),"")</f>
        <v/>
      </c>
      <c r="H469" t="str">
        <f>IFERROR(__xludf.DUMMYFUNCTION("""COMPUTED_VALUE"""),"")</f>
        <v/>
      </c>
      <c r="I469" t="str">
        <f>IFERROR(__xludf.DUMMYFUNCTION("""COMPUTED_VALUE"""),"")</f>
        <v/>
      </c>
      <c r="J469" t="str">
        <f>IFERROR(__xludf.DUMMYFUNCTION("""COMPUTED_VALUE"""),"")</f>
        <v/>
      </c>
      <c r="K469" t="str">
        <f>IFERROR(__xludf.DUMMYFUNCTION("""COMPUTED_VALUE"""),"")</f>
        <v/>
      </c>
    </row>
    <row r="470">
      <c r="A470" t="str">
        <f>IFERROR(__xludf.DUMMYFUNCTION("""COMPUTED_VALUE"""),"")</f>
        <v/>
      </c>
      <c r="B470" t="str">
        <f>IFERROR(__xludf.DUMMYFUNCTION("""COMPUTED_VALUE"""),"")</f>
        <v/>
      </c>
      <c r="C470" t="str">
        <f>IFERROR(__xludf.DUMMYFUNCTION("""COMPUTED_VALUE"""),"")</f>
        <v/>
      </c>
      <c r="D470" t="str">
        <f>IFERROR(__xludf.DUMMYFUNCTION("""COMPUTED_VALUE"""),"")</f>
        <v/>
      </c>
      <c r="E470" t="str">
        <f>IFERROR(__xludf.DUMMYFUNCTION("""COMPUTED_VALUE"""),"")</f>
        <v/>
      </c>
      <c r="F470" t="str">
        <f>IFERROR(__xludf.DUMMYFUNCTION("""COMPUTED_VALUE"""),"")</f>
        <v/>
      </c>
      <c r="G470" t="str">
        <f>IFERROR(__xludf.DUMMYFUNCTION("""COMPUTED_VALUE"""),"")</f>
        <v/>
      </c>
      <c r="H470" t="str">
        <f>IFERROR(__xludf.DUMMYFUNCTION("""COMPUTED_VALUE"""),"")</f>
        <v/>
      </c>
      <c r="I470" t="str">
        <f>IFERROR(__xludf.DUMMYFUNCTION("""COMPUTED_VALUE"""),"")</f>
        <v/>
      </c>
      <c r="J470" t="str">
        <f>IFERROR(__xludf.DUMMYFUNCTION("""COMPUTED_VALUE"""),"")</f>
        <v/>
      </c>
      <c r="K470" t="str">
        <f>IFERROR(__xludf.DUMMYFUNCTION("""COMPUTED_VALUE"""),"")</f>
        <v/>
      </c>
    </row>
    <row r="471">
      <c r="A471" t="str">
        <f>IFERROR(__xludf.DUMMYFUNCTION("""COMPUTED_VALUE"""),"")</f>
        <v/>
      </c>
      <c r="B471" t="str">
        <f>IFERROR(__xludf.DUMMYFUNCTION("""COMPUTED_VALUE"""),"")</f>
        <v/>
      </c>
      <c r="C471" t="str">
        <f>IFERROR(__xludf.DUMMYFUNCTION("""COMPUTED_VALUE"""),"")</f>
        <v/>
      </c>
      <c r="D471" t="str">
        <f>IFERROR(__xludf.DUMMYFUNCTION("""COMPUTED_VALUE"""),"")</f>
        <v/>
      </c>
      <c r="E471" t="str">
        <f>IFERROR(__xludf.DUMMYFUNCTION("""COMPUTED_VALUE"""),"")</f>
        <v/>
      </c>
      <c r="F471" t="str">
        <f>IFERROR(__xludf.DUMMYFUNCTION("""COMPUTED_VALUE"""),"")</f>
        <v/>
      </c>
      <c r="G471" t="str">
        <f>IFERROR(__xludf.DUMMYFUNCTION("""COMPUTED_VALUE"""),"")</f>
        <v/>
      </c>
      <c r="H471" t="str">
        <f>IFERROR(__xludf.DUMMYFUNCTION("""COMPUTED_VALUE"""),"")</f>
        <v/>
      </c>
      <c r="I471" t="str">
        <f>IFERROR(__xludf.DUMMYFUNCTION("""COMPUTED_VALUE"""),"")</f>
        <v/>
      </c>
      <c r="J471" t="str">
        <f>IFERROR(__xludf.DUMMYFUNCTION("""COMPUTED_VALUE"""),"")</f>
        <v/>
      </c>
      <c r="K471" t="str">
        <f>IFERROR(__xludf.DUMMYFUNCTION("""COMPUTED_VALUE"""),"")</f>
        <v/>
      </c>
    </row>
    <row r="472">
      <c r="A472" t="str">
        <f>IFERROR(__xludf.DUMMYFUNCTION("""COMPUTED_VALUE"""),"")</f>
        <v/>
      </c>
      <c r="B472" t="str">
        <f>IFERROR(__xludf.DUMMYFUNCTION("""COMPUTED_VALUE"""),"")</f>
        <v/>
      </c>
      <c r="C472" t="str">
        <f>IFERROR(__xludf.DUMMYFUNCTION("""COMPUTED_VALUE"""),"")</f>
        <v/>
      </c>
      <c r="D472" t="str">
        <f>IFERROR(__xludf.DUMMYFUNCTION("""COMPUTED_VALUE"""),"")</f>
        <v/>
      </c>
      <c r="E472" t="str">
        <f>IFERROR(__xludf.DUMMYFUNCTION("""COMPUTED_VALUE"""),"")</f>
        <v/>
      </c>
      <c r="F472" t="str">
        <f>IFERROR(__xludf.DUMMYFUNCTION("""COMPUTED_VALUE"""),"")</f>
        <v/>
      </c>
      <c r="G472" t="str">
        <f>IFERROR(__xludf.DUMMYFUNCTION("""COMPUTED_VALUE"""),"")</f>
        <v/>
      </c>
      <c r="H472" t="str">
        <f>IFERROR(__xludf.DUMMYFUNCTION("""COMPUTED_VALUE"""),"")</f>
        <v/>
      </c>
      <c r="I472" t="str">
        <f>IFERROR(__xludf.DUMMYFUNCTION("""COMPUTED_VALUE"""),"")</f>
        <v/>
      </c>
      <c r="J472" t="str">
        <f>IFERROR(__xludf.DUMMYFUNCTION("""COMPUTED_VALUE"""),"")</f>
        <v/>
      </c>
      <c r="K472" t="str">
        <f>IFERROR(__xludf.DUMMYFUNCTION("""COMPUTED_VALUE"""),"")</f>
        <v/>
      </c>
    </row>
    <row r="473">
      <c r="A473" t="str">
        <f>IFERROR(__xludf.DUMMYFUNCTION("""COMPUTED_VALUE"""),"")</f>
        <v/>
      </c>
      <c r="B473" t="str">
        <f>IFERROR(__xludf.DUMMYFUNCTION("""COMPUTED_VALUE"""),"")</f>
        <v/>
      </c>
      <c r="C473" t="str">
        <f>IFERROR(__xludf.DUMMYFUNCTION("""COMPUTED_VALUE"""),"")</f>
        <v/>
      </c>
      <c r="D473" t="str">
        <f>IFERROR(__xludf.DUMMYFUNCTION("""COMPUTED_VALUE"""),"")</f>
        <v/>
      </c>
      <c r="E473" t="str">
        <f>IFERROR(__xludf.DUMMYFUNCTION("""COMPUTED_VALUE"""),"")</f>
        <v/>
      </c>
      <c r="F473" t="str">
        <f>IFERROR(__xludf.DUMMYFUNCTION("""COMPUTED_VALUE"""),"")</f>
        <v/>
      </c>
      <c r="G473" t="str">
        <f>IFERROR(__xludf.DUMMYFUNCTION("""COMPUTED_VALUE"""),"")</f>
        <v/>
      </c>
      <c r="H473" t="str">
        <f>IFERROR(__xludf.DUMMYFUNCTION("""COMPUTED_VALUE"""),"")</f>
        <v/>
      </c>
      <c r="I473" t="str">
        <f>IFERROR(__xludf.DUMMYFUNCTION("""COMPUTED_VALUE"""),"")</f>
        <v/>
      </c>
      <c r="J473" t="str">
        <f>IFERROR(__xludf.DUMMYFUNCTION("""COMPUTED_VALUE"""),"")</f>
        <v/>
      </c>
      <c r="K473" t="str">
        <f>IFERROR(__xludf.DUMMYFUNCTION("""COMPUTED_VALUE"""),"")</f>
        <v/>
      </c>
    </row>
    <row r="474">
      <c r="A474" t="str">
        <f>IFERROR(__xludf.DUMMYFUNCTION("""COMPUTED_VALUE"""),"")</f>
        <v/>
      </c>
      <c r="B474" t="str">
        <f>IFERROR(__xludf.DUMMYFUNCTION("""COMPUTED_VALUE"""),"")</f>
        <v/>
      </c>
      <c r="C474" t="str">
        <f>IFERROR(__xludf.DUMMYFUNCTION("""COMPUTED_VALUE"""),"")</f>
        <v/>
      </c>
      <c r="D474" t="str">
        <f>IFERROR(__xludf.DUMMYFUNCTION("""COMPUTED_VALUE"""),"")</f>
        <v/>
      </c>
      <c r="E474" t="str">
        <f>IFERROR(__xludf.DUMMYFUNCTION("""COMPUTED_VALUE"""),"")</f>
        <v/>
      </c>
      <c r="F474" t="str">
        <f>IFERROR(__xludf.DUMMYFUNCTION("""COMPUTED_VALUE"""),"")</f>
        <v/>
      </c>
      <c r="G474" t="str">
        <f>IFERROR(__xludf.DUMMYFUNCTION("""COMPUTED_VALUE"""),"")</f>
        <v/>
      </c>
      <c r="H474" t="str">
        <f>IFERROR(__xludf.DUMMYFUNCTION("""COMPUTED_VALUE"""),"")</f>
        <v/>
      </c>
      <c r="I474" t="str">
        <f>IFERROR(__xludf.DUMMYFUNCTION("""COMPUTED_VALUE"""),"")</f>
        <v/>
      </c>
      <c r="J474" t="str">
        <f>IFERROR(__xludf.DUMMYFUNCTION("""COMPUTED_VALUE"""),"")</f>
        <v/>
      </c>
      <c r="K474" t="str">
        <f>IFERROR(__xludf.DUMMYFUNCTION("""COMPUTED_VALUE"""),"")</f>
        <v/>
      </c>
    </row>
    <row r="475">
      <c r="A475" t="str">
        <f>IFERROR(__xludf.DUMMYFUNCTION("""COMPUTED_VALUE"""),"")</f>
        <v/>
      </c>
      <c r="B475" t="str">
        <f>IFERROR(__xludf.DUMMYFUNCTION("""COMPUTED_VALUE"""),"")</f>
        <v/>
      </c>
      <c r="C475" t="str">
        <f>IFERROR(__xludf.DUMMYFUNCTION("""COMPUTED_VALUE"""),"")</f>
        <v/>
      </c>
      <c r="D475" t="str">
        <f>IFERROR(__xludf.DUMMYFUNCTION("""COMPUTED_VALUE"""),"")</f>
        <v/>
      </c>
      <c r="E475" t="str">
        <f>IFERROR(__xludf.DUMMYFUNCTION("""COMPUTED_VALUE"""),"")</f>
        <v/>
      </c>
      <c r="F475" t="str">
        <f>IFERROR(__xludf.DUMMYFUNCTION("""COMPUTED_VALUE"""),"")</f>
        <v/>
      </c>
      <c r="G475" t="str">
        <f>IFERROR(__xludf.DUMMYFUNCTION("""COMPUTED_VALUE"""),"")</f>
        <v/>
      </c>
      <c r="H475" t="str">
        <f>IFERROR(__xludf.DUMMYFUNCTION("""COMPUTED_VALUE"""),"")</f>
        <v/>
      </c>
      <c r="I475" t="str">
        <f>IFERROR(__xludf.DUMMYFUNCTION("""COMPUTED_VALUE"""),"")</f>
        <v/>
      </c>
      <c r="J475" t="str">
        <f>IFERROR(__xludf.DUMMYFUNCTION("""COMPUTED_VALUE"""),"")</f>
        <v/>
      </c>
      <c r="K475" t="str">
        <f>IFERROR(__xludf.DUMMYFUNCTION("""COMPUTED_VALUE"""),"")</f>
        <v/>
      </c>
    </row>
    <row r="476">
      <c r="A476" t="str">
        <f>IFERROR(__xludf.DUMMYFUNCTION("""COMPUTED_VALUE"""),"")</f>
        <v/>
      </c>
      <c r="B476" t="str">
        <f>IFERROR(__xludf.DUMMYFUNCTION("""COMPUTED_VALUE"""),"")</f>
        <v/>
      </c>
      <c r="C476" t="str">
        <f>IFERROR(__xludf.DUMMYFUNCTION("""COMPUTED_VALUE"""),"")</f>
        <v/>
      </c>
      <c r="D476" t="str">
        <f>IFERROR(__xludf.DUMMYFUNCTION("""COMPUTED_VALUE"""),"")</f>
        <v/>
      </c>
      <c r="E476" t="str">
        <f>IFERROR(__xludf.DUMMYFUNCTION("""COMPUTED_VALUE"""),"")</f>
        <v/>
      </c>
      <c r="F476" t="str">
        <f>IFERROR(__xludf.DUMMYFUNCTION("""COMPUTED_VALUE"""),"")</f>
        <v/>
      </c>
      <c r="G476" t="str">
        <f>IFERROR(__xludf.DUMMYFUNCTION("""COMPUTED_VALUE"""),"")</f>
        <v/>
      </c>
      <c r="H476" t="str">
        <f>IFERROR(__xludf.DUMMYFUNCTION("""COMPUTED_VALUE"""),"")</f>
        <v/>
      </c>
      <c r="I476" t="str">
        <f>IFERROR(__xludf.DUMMYFUNCTION("""COMPUTED_VALUE"""),"")</f>
        <v/>
      </c>
      <c r="J476" t="str">
        <f>IFERROR(__xludf.DUMMYFUNCTION("""COMPUTED_VALUE"""),"")</f>
        <v/>
      </c>
      <c r="K476" t="str">
        <f>IFERROR(__xludf.DUMMYFUNCTION("""COMPUTED_VALUE"""),"")</f>
        <v/>
      </c>
    </row>
    <row r="477">
      <c r="A477" t="str">
        <f>IFERROR(__xludf.DUMMYFUNCTION("""COMPUTED_VALUE"""),"")</f>
        <v/>
      </c>
      <c r="B477" t="str">
        <f>IFERROR(__xludf.DUMMYFUNCTION("""COMPUTED_VALUE"""),"")</f>
        <v/>
      </c>
      <c r="C477" t="str">
        <f>IFERROR(__xludf.DUMMYFUNCTION("""COMPUTED_VALUE"""),"")</f>
        <v/>
      </c>
      <c r="D477" t="str">
        <f>IFERROR(__xludf.DUMMYFUNCTION("""COMPUTED_VALUE"""),"")</f>
        <v/>
      </c>
      <c r="E477" t="str">
        <f>IFERROR(__xludf.DUMMYFUNCTION("""COMPUTED_VALUE"""),"")</f>
        <v/>
      </c>
      <c r="F477" t="str">
        <f>IFERROR(__xludf.DUMMYFUNCTION("""COMPUTED_VALUE"""),"")</f>
        <v/>
      </c>
      <c r="G477" t="str">
        <f>IFERROR(__xludf.DUMMYFUNCTION("""COMPUTED_VALUE"""),"")</f>
        <v/>
      </c>
      <c r="H477" t="str">
        <f>IFERROR(__xludf.DUMMYFUNCTION("""COMPUTED_VALUE"""),"")</f>
        <v/>
      </c>
      <c r="I477" t="str">
        <f>IFERROR(__xludf.DUMMYFUNCTION("""COMPUTED_VALUE"""),"")</f>
        <v/>
      </c>
      <c r="J477" t="str">
        <f>IFERROR(__xludf.DUMMYFUNCTION("""COMPUTED_VALUE"""),"")</f>
        <v/>
      </c>
      <c r="K477" t="str">
        <f>IFERROR(__xludf.DUMMYFUNCTION("""COMPUTED_VALUE"""),"")</f>
        <v/>
      </c>
    </row>
    <row r="478">
      <c r="A478" t="str">
        <f>IFERROR(__xludf.DUMMYFUNCTION("""COMPUTED_VALUE"""),"")</f>
        <v/>
      </c>
      <c r="B478" t="str">
        <f>IFERROR(__xludf.DUMMYFUNCTION("""COMPUTED_VALUE"""),"")</f>
        <v/>
      </c>
      <c r="C478" t="str">
        <f>IFERROR(__xludf.DUMMYFUNCTION("""COMPUTED_VALUE"""),"")</f>
        <v/>
      </c>
      <c r="D478" t="str">
        <f>IFERROR(__xludf.DUMMYFUNCTION("""COMPUTED_VALUE"""),"")</f>
        <v/>
      </c>
      <c r="E478" t="str">
        <f>IFERROR(__xludf.DUMMYFUNCTION("""COMPUTED_VALUE"""),"")</f>
        <v/>
      </c>
      <c r="F478" t="str">
        <f>IFERROR(__xludf.DUMMYFUNCTION("""COMPUTED_VALUE"""),"")</f>
        <v/>
      </c>
      <c r="G478" t="str">
        <f>IFERROR(__xludf.DUMMYFUNCTION("""COMPUTED_VALUE"""),"")</f>
        <v/>
      </c>
      <c r="H478" t="str">
        <f>IFERROR(__xludf.DUMMYFUNCTION("""COMPUTED_VALUE"""),"")</f>
        <v/>
      </c>
      <c r="I478" t="str">
        <f>IFERROR(__xludf.DUMMYFUNCTION("""COMPUTED_VALUE"""),"")</f>
        <v/>
      </c>
      <c r="J478" t="str">
        <f>IFERROR(__xludf.DUMMYFUNCTION("""COMPUTED_VALUE"""),"")</f>
        <v/>
      </c>
      <c r="K478" t="str">
        <f>IFERROR(__xludf.DUMMYFUNCTION("""COMPUTED_VALUE"""),"")</f>
        <v/>
      </c>
    </row>
    <row r="479">
      <c r="A479" t="str">
        <f>IFERROR(__xludf.DUMMYFUNCTION("""COMPUTED_VALUE"""),"")</f>
        <v/>
      </c>
      <c r="B479" t="str">
        <f>IFERROR(__xludf.DUMMYFUNCTION("""COMPUTED_VALUE"""),"")</f>
        <v/>
      </c>
      <c r="C479" t="str">
        <f>IFERROR(__xludf.DUMMYFUNCTION("""COMPUTED_VALUE"""),"")</f>
        <v/>
      </c>
      <c r="D479" t="str">
        <f>IFERROR(__xludf.DUMMYFUNCTION("""COMPUTED_VALUE"""),"")</f>
        <v/>
      </c>
      <c r="E479" t="str">
        <f>IFERROR(__xludf.DUMMYFUNCTION("""COMPUTED_VALUE"""),"")</f>
        <v/>
      </c>
      <c r="F479" t="str">
        <f>IFERROR(__xludf.DUMMYFUNCTION("""COMPUTED_VALUE"""),"")</f>
        <v/>
      </c>
      <c r="G479" t="str">
        <f>IFERROR(__xludf.DUMMYFUNCTION("""COMPUTED_VALUE"""),"")</f>
        <v/>
      </c>
      <c r="H479" t="str">
        <f>IFERROR(__xludf.DUMMYFUNCTION("""COMPUTED_VALUE"""),"")</f>
        <v/>
      </c>
      <c r="I479" t="str">
        <f>IFERROR(__xludf.DUMMYFUNCTION("""COMPUTED_VALUE"""),"")</f>
        <v/>
      </c>
      <c r="J479" t="str">
        <f>IFERROR(__xludf.DUMMYFUNCTION("""COMPUTED_VALUE"""),"")</f>
        <v/>
      </c>
      <c r="K479" t="str">
        <f>IFERROR(__xludf.DUMMYFUNCTION("""COMPUTED_VALUE"""),"")</f>
        <v/>
      </c>
    </row>
    <row r="480">
      <c r="A480" t="str">
        <f>IFERROR(__xludf.DUMMYFUNCTION("""COMPUTED_VALUE"""),"")</f>
        <v/>
      </c>
      <c r="B480" t="str">
        <f>IFERROR(__xludf.DUMMYFUNCTION("""COMPUTED_VALUE"""),"")</f>
        <v/>
      </c>
      <c r="C480" t="str">
        <f>IFERROR(__xludf.DUMMYFUNCTION("""COMPUTED_VALUE"""),"")</f>
        <v/>
      </c>
      <c r="D480" t="str">
        <f>IFERROR(__xludf.DUMMYFUNCTION("""COMPUTED_VALUE"""),"")</f>
        <v/>
      </c>
      <c r="E480" t="str">
        <f>IFERROR(__xludf.DUMMYFUNCTION("""COMPUTED_VALUE"""),"")</f>
        <v/>
      </c>
      <c r="F480" t="str">
        <f>IFERROR(__xludf.DUMMYFUNCTION("""COMPUTED_VALUE"""),"")</f>
        <v/>
      </c>
      <c r="G480" t="str">
        <f>IFERROR(__xludf.DUMMYFUNCTION("""COMPUTED_VALUE"""),"")</f>
        <v/>
      </c>
      <c r="H480" t="str">
        <f>IFERROR(__xludf.DUMMYFUNCTION("""COMPUTED_VALUE"""),"")</f>
        <v/>
      </c>
      <c r="I480" t="str">
        <f>IFERROR(__xludf.DUMMYFUNCTION("""COMPUTED_VALUE"""),"")</f>
        <v/>
      </c>
      <c r="J480" t="str">
        <f>IFERROR(__xludf.DUMMYFUNCTION("""COMPUTED_VALUE"""),"")</f>
        <v/>
      </c>
      <c r="K480" t="str">
        <f>IFERROR(__xludf.DUMMYFUNCTION("""COMPUTED_VALUE"""),"")</f>
        <v/>
      </c>
    </row>
    <row r="481">
      <c r="A481" t="str">
        <f>IFERROR(__xludf.DUMMYFUNCTION("""COMPUTED_VALUE"""),"")</f>
        <v/>
      </c>
      <c r="B481" t="str">
        <f>IFERROR(__xludf.DUMMYFUNCTION("""COMPUTED_VALUE"""),"")</f>
        <v/>
      </c>
      <c r="C481" t="str">
        <f>IFERROR(__xludf.DUMMYFUNCTION("""COMPUTED_VALUE"""),"")</f>
        <v/>
      </c>
      <c r="D481" t="str">
        <f>IFERROR(__xludf.DUMMYFUNCTION("""COMPUTED_VALUE"""),"")</f>
        <v/>
      </c>
      <c r="E481" t="str">
        <f>IFERROR(__xludf.DUMMYFUNCTION("""COMPUTED_VALUE"""),"")</f>
        <v/>
      </c>
      <c r="F481" t="str">
        <f>IFERROR(__xludf.DUMMYFUNCTION("""COMPUTED_VALUE"""),"")</f>
        <v/>
      </c>
      <c r="G481" t="str">
        <f>IFERROR(__xludf.DUMMYFUNCTION("""COMPUTED_VALUE"""),"")</f>
        <v/>
      </c>
      <c r="H481" t="str">
        <f>IFERROR(__xludf.DUMMYFUNCTION("""COMPUTED_VALUE"""),"")</f>
        <v/>
      </c>
      <c r="I481" t="str">
        <f>IFERROR(__xludf.DUMMYFUNCTION("""COMPUTED_VALUE"""),"")</f>
        <v/>
      </c>
      <c r="J481" t="str">
        <f>IFERROR(__xludf.DUMMYFUNCTION("""COMPUTED_VALUE"""),"")</f>
        <v/>
      </c>
      <c r="K481" t="str">
        <f>IFERROR(__xludf.DUMMYFUNCTION("""COMPUTED_VALUE"""),"")</f>
        <v/>
      </c>
    </row>
    <row r="482">
      <c r="A482" t="str">
        <f>IFERROR(__xludf.DUMMYFUNCTION("""COMPUTED_VALUE"""),"")</f>
        <v/>
      </c>
      <c r="B482" t="str">
        <f>IFERROR(__xludf.DUMMYFUNCTION("""COMPUTED_VALUE"""),"")</f>
        <v/>
      </c>
      <c r="C482" t="str">
        <f>IFERROR(__xludf.DUMMYFUNCTION("""COMPUTED_VALUE"""),"")</f>
        <v/>
      </c>
      <c r="D482" t="str">
        <f>IFERROR(__xludf.DUMMYFUNCTION("""COMPUTED_VALUE"""),"")</f>
        <v/>
      </c>
      <c r="E482" t="str">
        <f>IFERROR(__xludf.DUMMYFUNCTION("""COMPUTED_VALUE"""),"")</f>
        <v/>
      </c>
      <c r="F482" t="str">
        <f>IFERROR(__xludf.DUMMYFUNCTION("""COMPUTED_VALUE"""),"")</f>
        <v/>
      </c>
      <c r="G482" t="str">
        <f>IFERROR(__xludf.DUMMYFUNCTION("""COMPUTED_VALUE"""),"")</f>
        <v/>
      </c>
      <c r="H482" t="str">
        <f>IFERROR(__xludf.DUMMYFUNCTION("""COMPUTED_VALUE"""),"")</f>
        <v/>
      </c>
      <c r="I482" t="str">
        <f>IFERROR(__xludf.DUMMYFUNCTION("""COMPUTED_VALUE"""),"")</f>
        <v/>
      </c>
      <c r="J482" t="str">
        <f>IFERROR(__xludf.DUMMYFUNCTION("""COMPUTED_VALUE"""),"")</f>
        <v/>
      </c>
      <c r="K482" t="str">
        <f>IFERROR(__xludf.DUMMYFUNCTION("""COMPUTED_VALUE"""),"")</f>
        <v/>
      </c>
    </row>
    <row r="483">
      <c r="A483" t="str">
        <f>IFERROR(__xludf.DUMMYFUNCTION("""COMPUTED_VALUE"""),"")</f>
        <v/>
      </c>
      <c r="B483" t="str">
        <f>IFERROR(__xludf.DUMMYFUNCTION("""COMPUTED_VALUE"""),"")</f>
        <v/>
      </c>
      <c r="C483" t="str">
        <f>IFERROR(__xludf.DUMMYFUNCTION("""COMPUTED_VALUE"""),"")</f>
        <v/>
      </c>
      <c r="D483" t="str">
        <f>IFERROR(__xludf.DUMMYFUNCTION("""COMPUTED_VALUE"""),"")</f>
        <v/>
      </c>
      <c r="E483" t="str">
        <f>IFERROR(__xludf.DUMMYFUNCTION("""COMPUTED_VALUE"""),"")</f>
        <v/>
      </c>
      <c r="F483" t="str">
        <f>IFERROR(__xludf.DUMMYFUNCTION("""COMPUTED_VALUE"""),"")</f>
        <v/>
      </c>
      <c r="G483" t="str">
        <f>IFERROR(__xludf.DUMMYFUNCTION("""COMPUTED_VALUE"""),"")</f>
        <v/>
      </c>
      <c r="H483" t="str">
        <f>IFERROR(__xludf.DUMMYFUNCTION("""COMPUTED_VALUE"""),"")</f>
        <v/>
      </c>
      <c r="I483" t="str">
        <f>IFERROR(__xludf.DUMMYFUNCTION("""COMPUTED_VALUE"""),"")</f>
        <v/>
      </c>
      <c r="J483" t="str">
        <f>IFERROR(__xludf.DUMMYFUNCTION("""COMPUTED_VALUE"""),"")</f>
        <v/>
      </c>
      <c r="K483" t="str">
        <f>IFERROR(__xludf.DUMMYFUNCTION("""COMPUTED_VALUE"""),"")</f>
        <v/>
      </c>
    </row>
    <row r="484">
      <c r="A484" t="str">
        <f>IFERROR(__xludf.DUMMYFUNCTION("""COMPUTED_VALUE"""),"")</f>
        <v/>
      </c>
      <c r="B484" t="str">
        <f>IFERROR(__xludf.DUMMYFUNCTION("""COMPUTED_VALUE"""),"")</f>
        <v/>
      </c>
      <c r="C484" t="str">
        <f>IFERROR(__xludf.DUMMYFUNCTION("""COMPUTED_VALUE"""),"")</f>
        <v/>
      </c>
      <c r="D484" t="str">
        <f>IFERROR(__xludf.DUMMYFUNCTION("""COMPUTED_VALUE"""),"")</f>
        <v/>
      </c>
      <c r="E484" t="str">
        <f>IFERROR(__xludf.DUMMYFUNCTION("""COMPUTED_VALUE"""),"")</f>
        <v/>
      </c>
      <c r="F484" t="str">
        <f>IFERROR(__xludf.DUMMYFUNCTION("""COMPUTED_VALUE"""),"")</f>
        <v/>
      </c>
      <c r="G484" t="str">
        <f>IFERROR(__xludf.DUMMYFUNCTION("""COMPUTED_VALUE"""),"")</f>
        <v/>
      </c>
      <c r="H484" t="str">
        <f>IFERROR(__xludf.DUMMYFUNCTION("""COMPUTED_VALUE"""),"")</f>
        <v/>
      </c>
      <c r="I484" t="str">
        <f>IFERROR(__xludf.DUMMYFUNCTION("""COMPUTED_VALUE"""),"")</f>
        <v/>
      </c>
      <c r="J484" t="str">
        <f>IFERROR(__xludf.DUMMYFUNCTION("""COMPUTED_VALUE"""),"")</f>
        <v/>
      </c>
      <c r="K484" t="str">
        <f>IFERROR(__xludf.DUMMYFUNCTION("""COMPUTED_VALUE"""),"")</f>
        <v/>
      </c>
    </row>
    <row r="485">
      <c r="A485" t="str">
        <f>IFERROR(__xludf.DUMMYFUNCTION("""COMPUTED_VALUE"""),"")</f>
        <v/>
      </c>
      <c r="B485" t="str">
        <f>IFERROR(__xludf.DUMMYFUNCTION("""COMPUTED_VALUE"""),"")</f>
        <v/>
      </c>
      <c r="C485" t="str">
        <f>IFERROR(__xludf.DUMMYFUNCTION("""COMPUTED_VALUE"""),"")</f>
        <v/>
      </c>
      <c r="D485" t="str">
        <f>IFERROR(__xludf.DUMMYFUNCTION("""COMPUTED_VALUE"""),"")</f>
        <v/>
      </c>
      <c r="E485" t="str">
        <f>IFERROR(__xludf.DUMMYFUNCTION("""COMPUTED_VALUE"""),"")</f>
        <v/>
      </c>
      <c r="F485" t="str">
        <f>IFERROR(__xludf.DUMMYFUNCTION("""COMPUTED_VALUE"""),"")</f>
        <v/>
      </c>
      <c r="G485" t="str">
        <f>IFERROR(__xludf.DUMMYFUNCTION("""COMPUTED_VALUE"""),"")</f>
        <v/>
      </c>
      <c r="H485" t="str">
        <f>IFERROR(__xludf.DUMMYFUNCTION("""COMPUTED_VALUE"""),"")</f>
        <v/>
      </c>
      <c r="I485" t="str">
        <f>IFERROR(__xludf.DUMMYFUNCTION("""COMPUTED_VALUE"""),"")</f>
        <v/>
      </c>
      <c r="J485" t="str">
        <f>IFERROR(__xludf.DUMMYFUNCTION("""COMPUTED_VALUE"""),"")</f>
        <v/>
      </c>
      <c r="K485" t="str">
        <f>IFERROR(__xludf.DUMMYFUNCTION("""COMPUTED_VALUE"""),"")</f>
        <v/>
      </c>
    </row>
    <row r="486">
      <c r="A486" t="str">
        <f>IFERROR(__xludf.DUMMYFUNCTION("""COMPUTED_VALUE"""),"")</f>
        <v/>
      </c>
      <c r="B486" t="str">
        <f>IFERROR(__xludf.DUMMYFUNCTION("""COMPUTED_VALUE"""),"")</f>
        <v/>
      </c>
      <c r="C486" t="str">
        <f>IFERROR(__xludf.DUMMYFUNCTION("""COMPUTED_VALUE"""),"")</f>
        <v/>
      </c>
      <c r="D486" t="str">
        <f>IFERROR(__xludf.DUMMYFUNCTION("""COMPUTED_VALUE"""),"")</f>
        <v/>
      </c>
      <c r="E486" t="str">
        <f>IFERROR(__xludf.DUMMYFUNCTION("""COMPUTED_VALUE"""),"")</f>
        <v/>
      </c>
      <c r="F486" t="str">
        <f>IFERROR(__xludf.DUMMYFUNCTION("""COMPUTED_VALUE"""),"")</f>
        <v/>
      </c>
      <c r="G486" t="str">
        <f>IFERROR(__xludf.DUMMYFUNCTION("""COMPUTED_VALUE"""),"")</f>
        <v/>
      </c>
      <c r="H486" t="str">
        <f>IFERROR(__xludf.DUMMYFUNCTION("""COMPUTED_VALUE"""),"")</f>
        <v/>
      </c>
      <c r="I486" t="str">
        <f>IFERROR(__xludf.DUMMYFUNCTION("""COMPUTED_VALUE"""),"")</f>
        <v/>
      </c>
      <c r="J486" t="str">
        <f>IFERROR(__xludf.DUMMYFUNCTION("""COMPUTED_VALUE"""),"")</f>
        <v/>
      </c>
      <c r="K486" t="str">
        <f>IFERROR(__xludf.DUMMYFUNCTION("""COMPUTED_VALUE"""),"")</f>
        <v/>
      </c>
    </row>
    <row r="487">
      <c r="A487" t="str">
        <f>IFERROR(__xludf.DUMMYFUNCTION("""COMPUTED_VALUE"""),"")</f>
        <v/>
      </c>
      <c r="B487" t="str">
        <f>IFERROR(__xludf.DUMMYFUNCTION("""COMPUTED_VALUE"""),"")</f>
        <v/>
      </c>
      <c r="C487" t="str">
        <f>IFERROR(__xludf.DUMMYFUNCTION("""COMPUTED_VALUE"""),"")</f>
        <v/>
      </c>
      <c r="D487" t="str">
        <f>IFERROR(__xludf.DUMMYFUNCTION("""COMPUTED_VALUE"""),"")</f>
        <v/>
      </c>
      <c r="E487" t="str">
        <f>IFERROR(__xludf.DUMMYFUNCTION("""COMPUTED_VALUE"""),"")</f>
        <v/>
      </c>
      <c r="F487" t="str">
        <f>IFERROR(__xludf.DUMMYFUNCTION("""COMPUTED_VALUE"""),"")</f>
        <v/>
      </c>
      <c r="G487" t="str">
        <f>IFERROR(__xludf.DUMMYFUNCTION("""COMPUTED_VALUE"""),"")</f>
        <v/>
      </c>
      <c r="H487" t="str">
        <f>IFERROR(__xludf.DUMMYFUNCTION("""COMPUTED_VALUE"""),"")</f>
        <v/>
      </c>
      <c r="I487" t="str">
        <f>IFERROR(__xludf.DUMMYFUNCTION("""COMPUTED_VALUE"""),"")</f>
        <v/>
      </c>
      <c r="J487" t="str">
        <f>IFERROR(__xludf.DUMMYFUNCTION("""COMPUTED_VALUE"""),"")</f>
        <v/>
      </c>
      <c r="K487" t="str">
        <f>IFERROR(__xludf.DUMMYFUNCTION("""COMPUTED_VALUE"""),"")</f>
        <v/>
      </c>
    </row>
    <row r="488">
      <c r="A488" t="str">
        <f>IFERROR(__xludf.DUMMYFUNCTION("""COMPUTED_VALUE"""),"")</f>
        <v/>
      </c>
      <c r="B488" t="str">
        <f>IFERROR(__xludf.DUMMYFUNCTION("""COMPUTED_VALUE"""),"")</f>
        <v/>
      </c>
      <c r="C488" t="str">
        <f>IFERROR(__xludf.DUMMYFUNCTION("""COMPUTED_VALUE"""),"")</f>
        <v/>
      </c>
      <c r="D488" t="str">
        <f>IFERROR(__xludf.DUMMYFUNCTION("""COMPUTED_VALUE"""),"")</f>
        <v/>
      </c>
      <c r="E488" t="str">
        <f>IFERROR(__xludf.DUMMYFUNCTION("""COMPUTED_VALUE"""),"")</f>
        <v/>
      </c>
      <c r="F488" t="str">
        <f>IFERROR(__xludf.DUMMYFUNCTION("""COMPUTED_VALUE"""),"")</f>
        <v/>
      </c>
      <c r="G488" t="str">
        <f>IFERROR(__xludf.DUMMYFUNCTION("""COMPUTED_VALUE"""),"")</f>
        <v/>
      </c>
      <c r="H488" t="str">
        <f>IFERROR(__xludf.DUMMYFUNCTION("""COMPUTED_VALUE"""),"")</f>
        <v/>
      </c>
      <c r="I488" t="str">
        <f>IFERROR(__xludf.DUMMYFUNCTION("""COMPUTED_VALUE"""),"")</f>
        <v/>
      </c>
      <c r="J488" t="str">
        <f>IFERROR(__xludf.DUMMYFUNCTION("""COMPUTED_VALUE"""),"")</f>
        <v/>
      </c>
      <c r="K488" t="str">
        <f>IFERROR(__xludf.DUMMYFUNCTION("""COMPUTED_VALUE"""),"")</f>
        <v/>
      </c>
    </row>
    <row r="489">
      <c r="A489" t="str">
        <f>IFERROR(__xludf.DUMMYFUNCTION("""COMPUTED_VALUE"""),"")</f>
        <v/>
      </c>
      <c r="B489" t="str">
        <f>IFERROR(__xludf.DUMMYFUNCTION("""COMPUTED_VALUE"""),"")</f>
        <v/>
      </c>
      <c r="C489" t="str">
        <f>IFERROR(__xludf.DUMMYFUNCTION("""COMPUTED_VALUE"""),"")</f>
        <v/>
      </c>
      <c r="D489" t="str">
        <f>IFERROR(__xludf.DUMMYFUNCTION("""COMPUTED_VALUE"""),"")</f>
        <v/>
      </c>
      <c r="E489" t="str">
        <f>IFERROR(__xludf.DUMMYFUNCTION("""COMPUTED_VALUE"""),"")</f>
        <v/>
      </c>
      <c r="F489" t="str">
        <f>IFERROR(__xludf.DUMMYFUNCTION("""COMPUTED_VALUE"""),"")</f>
        <v/>
      </c>
      <c r="G489" t="str">
        <f>IFERROR(__xludf.DUMMYFUNCTION("""COMPUTED_VALUE"""),"")</f>
        <v/>
      </c>
      <c r="H489" t="str">
        <f>IFERROR(__xludf.DUMMYFUNCTION("""COMPUTED_VALUE"""),"")</f>
        <v/>
      </c>
      <c r="I489" t="str">
        <f>IFERROR(__xludf.DUMMYFUNCTION("""COMPUTED_VALUE"""),"")</f>
        <v/>
      </c>
      <c r="J489" t="str">
        <f>IFERROR(__xludf.DUMMYFUNCTION("""COMPUTED_VALUE"""),"")</f>
        <v/>
      </c>
      <c r="K489" t="str">
        <f>IFERROR(__xludf.DUMMYFUNCTION("""COMPUTED_VALUE"""),"")</f>
        <v/>
      </c>
    </row>
    <row r="490">
      <c r="A490" t="str">
        <f>IFERROR(__xludf.DUMMYFUNCTION("""COMPUTED_VALUE"""),"")</f>
        <v/>
      </c>
      <c r="B490" t="str">
        <f>IFERROR(__xludf.DUMMYFUNCTION("""COMPUTED_VALUE"""),"")</f>
        <v/>
      </c>
      <c r="C490" t="str">
        <f>IFERROR(__xludf.DUMMYFUNCTION("""COMPUTED_VALUE"""),"")</f>
        <v/>
      </c>
      <c r="D490" t="str">
        <f>IFERROR(__xludf.DUMMYFUNCTION("""COMPUTED_VALUE"""),"")</f>
        <v/>
      </c>
      <c r="E490" t="str">
        <f>IFERROR(__xludf.DUMMYFUNCTION("""COMPUTED_VALUE"""),"")</f>
        <v/>
      </c>
      <c r="F490" t="str">
        <f>IFERROR(__xludf.DUMMYFUNCTION("""COMPUTED_VALUE"""),"")</f>
        <v/>
      </c>
      <c r="G490" t="str">
        <f>IFERROR(__xludf.DUMMYFUNCTION("""COMPUTED_VALUE"""),"")</f>
        <v/>
      </c>
      <c r="H490" t="str">
        <f>IFERROR(__xludf.DUMMYFUNCTION("""COMPUTED_VALUE"""),"")</f>
        <v/>
      </c>
      <c r="I490" t="str">
        <f>IFERROR(__xludf.DUMMYFUNCTION("""COMPUTED_VALUE"""),"")</f>
        <v/>
      </c>
      <c r="J490" t="str">
        <f>IFERROR(__xludf.DUMMYFUNCTION("""COMPUTED_VALUE"""),"")</f>
        <v/>
      </c>
      <c r="K490" t="str">
        <f>IFERROR(__xludf.DUMMYFUNCTION("""COMPUTED_VALUE"""),"")</f>
        <v/>
      </c>
    </row>
    <row r="491">
      <c r="A491" t="str">
        <f>IFERROR(__xludf.DUMMYFUNCTION("""COMPUTED_VALUE"""),"")</f>
        <v/>
      </c>
      <c r="B491" t="str">
        <f>IFERROR(__xludf.DUMMYFUNCTION("""COMPUTED_VALUE"""),"")</f>
        <v/>
      </c>
      <c r="C491" t="str">
        <f>IFERROR(__xludf.DUMMYFUNCTION("""COMPUTED_VALUE"""),"")</f>
        <v/>
      </c>
      <c r="D491" t="str">
        <f>IFERROR(__xludf.DUMMYFUNCTION("""COMPUTED_VALUE"""),"")</f>
        <v/>
      </c>
      <c r="E491" t="str">
        <f>IFERROR(__xludf.DUMMYFUNCTION("""COMPUTED_VALUE"""),"")</f>
        <v/>
      </c>
      <c r="F491" t="str">
        <f>IFERROR(__xludf.DUMMYFUNCTION("""COMPUTED_VALUE"""),"")</f>
        <v/>
      </c>
      <c r="G491" t="str">
        <f>IFERROR(__xludf.DUMMYFUNCTION("""COMPUTED_VALUE"""),"")</f>
        <v/>
      </c>
      <c r="H491" t="str">
        <f>IFERROR(__xludf.DUMMYFUNCTION("""COMPUTED_VALUE"""),"")</f>
        <v/>
      </c>
      <c r="I491" t="str">
        <f>IFERROR(__xludf.DUMMYFUNCTION("""COMPUTED_VALUE"""),"")</f>
        <v/>
      </c>
      <c r="J491" t="str">
        <f>IFERROR(__xludf.DUMMYFUNCTION("""COMPUTED_VALUE"""),"")</f>
        <v/>
      </c>
      <c r="K491" t="str">
        <f>IFERROR(__xludf.DUMMYFUNCTION("""COMPUTED_VALUE"""),"")</f>
        <v/>
      </c>
    </row>
    <row r="492">
      <c r="A492" t="str">
        <f>IFERROR(__xludf.DUMMYFUNCTION("""COMPUTED_VALUE"""),"")</f>
        <v/>
      </c>
      <c r="B492" t="str">
        <f>IFERROR(__xludf.DUMMYFUNCTION("""COMPUTED_VALUE"""),"")</f>
        <v/>
      </c>
      <c r="C492" t="str">
        <f>IFERROR(__xludf.DUMMYFUNCTION("""COMPUTED_VALUE"""),"")</f>
        <v/>
      </c>
      <c r="D492" t="str">
        <f>IFERROR(__xludf.DUMMYFUNCTION("""COMPUTED_VALUE"""),"")</f>
        <v/>
      </c>
      <c r="E492" t="str">
        <f>IFERROR(__xludf.DUMMYFUNCTION("""COMPUTED_VALUE"""),"")</f>
        <v/>
      </c>
      <c r="F492" t="str">
        <f>IFERROR(__xludf.DUMMYFUNCTION("""COMPUTED_VALUE"""),"")</f>
        <v/>
      </c>
      <c r="G492" t="str">
        <f>IFERROR(__xludf.DUMMYFUNCTION("""COMPUTED_VALUE"""),"")</f>
        <v/>
      </c>
      <c r="H492" t="str">
        <f>IFERROR(__xludf.DUMMYFUNCTION("""COMPUTED_VALUE"""),"")</f>
        <v/>
      </c>
      <c r="I492" t="str">
        <f>IFERROR(__xludf.DUMMYFUNCTION("""COMPUTED_VALUE"""),"")</f>
        <v/>
      </c>
      <c r="J492" t="str">
        <f>IFERROR(__xludf.DUMMYFUNCTION("""COMPUTED_VALUE"""),"")</f>
        <v/>
      </c>
      <c r="K492" t="str">
        <f>IFERROR(__xludf.DUMMYFUNCTION("""COMPUTED_VALUE"""),"")</f>
        <v/>
      </c>
    </row>
    <row r="493">
      <c r="A493" t="str">
        <f>IFERROR(__xludf.DUMMYFUNCTION("""COMPUTED_VALUE"""),"")</f>
        <v/>
      </c>
      <c r="B493" t="str">
        <f>IFERROR(__xludf.DUMMYFUNCTION("""COMPUTED_VALUE"""),"")</f>
        <v/>
      </c>
      <c r="C493" t="str">
        <f>IFERROR(__xludf.DUMMYFUNCTION("""COMPUTED_VALUE"""),"")</f>
        <v/>
      </c>
      <c r="D493" t="str">
        <f>IFERROR(__xludf.DUMMYFUNCTION("""COMPUTED_VALUE"""),"")</f>
        <v/>
      </c>
      <c r="E493" t="str">
        <f>IFERROR(__xludf.DUMMYFUNCTION("""COMPUTED_VALUE"""),"")</f>
        <v/>
      </c>
      <c r="F493" t="str">
        <f>IFERROR(__xludf.DUMMYFUNCTION("""COMPUTED_VALUE"""),"")</f>
        <v/>
      </c>
      <c r="G493" t="str">
        <f>IFERROR(__xludf.DUMMYFUNCTION("""COMPUTED_VALUE"""),"")</f>
        <v/>
      </c>
      <c r="H493" t="str">
        <f>IFERROR(__xludf.DUMMYFUNCTION("""COMPUTED_VALUE"""),"")</f>
        <v/>
      </c>
      <c r="I493" t="str">
        <f>IFERROR(__xludf.DUMMYFUNCTION("""COMPUTED_VALUE"""),"")</f>
        <v/>
      </c>
      <c r="J493" t="str">
        <f>IFERROR(__xludf.DUMMYFUNCTION("""COMPUTED_VALUE"""),"")</f>
        <v/>
      </c>
      <c r="K493" t="str">
        <f>IFERROR(__xludf.DUMMYFUNCTION("""COMPUTED_VALUE"""),"")</f>
        <v/>
      </c>
    </row>
    <row r="494">
      <c r="A494" t="str">
        <f>IFERROR(__xludf.DUMMYFUNCTION("""COMPUTED_VALUE"""),"")</f>
        <v/>
      </c>
      <c r="B494" t="str">
        <f>IFERROR(__xludf.DUMMYFUNCTION("""COMPUTED_VALUE"""),"")</f>
        <v/>
      </c>
      <c r="C494" t="str">
        <f>IFERROR(__xludf.DUMMYFUNCTION("""COMPUTED_VALUE"""),"")</f>
        <v/>
      </c>
      <c r="D494" t="str">
        <f>IFERROR(__xludf.DUMMYFUNCTION("""COMPUTED_VALUE"""),"")</f>
        <v/>
      </c>
      <c r="E494" t="str">
        <f>IFERROR(__xludf.DUMMYFUNCTION("""COMPUTED_VALUE"""),"")</f>
        <v/>
      </c>
      <c r="F494" t="str">
        <f>IFERROR(__xludf.DUMMYFUNCTION("""COMPUTED_VALUE"""),"")</f>
        <v/>
      </c>
      <c r="G494" t="str">
        <f>IFERROR(__xludf.DUMMYFUNCTION("""COMPUTED_VALUE"""),"")</f>
        <v/>
      </c>
      <c r="H494" t="str">
        <f>IFERROR(__xludf.DUMMYFUNCTION("""COMPUTED_VALUE"""),"")</f>
        <v/>
      </c>
      <c r="I494" t="str">
        <f>IFERROR(__xludf.DUMMYFUNCTION("""COMPUTED_VALUE"""),"")</f>
        <v/>
      </c>
      <c r="J494" t="str">
        <f>IFERROR(__xludf.DUMMYFUNCTION("""COMPUTED_VALUE"""),"")</f>
        <v/>
      </c>
      <c r="K494" t="str">
        <f>IFERROR(__xludf.DUMMYFUNCTION("""COMPUTED_VALUE"""),"")</f>
        <v/>
      </c>
    </row>
    <row r="495">
      <c r="A495" t="str">
        <f>IFERROR(__xludf.DUMMYFUNCTION("""COMPUTED_VALUE"""),"")</f>
        <v/>
      </c>
      <c r="B495" t="str">
        <f>IFERROR(__xludf.DUMMYFUNCTION("""COMPUTED_VALUE"""),"")</f>
        <v/>
      </c>
      <c r="C495" t="str">
        <f>IFERROR(__xludf.DUMMYFUNCTION("""COMPUTED_VALUE"""),"")</f>
        <v/>
      </c>
      <c r="D495" t="str">
        <f>IFERROR(__xludf.DUMMYFUNCTION("""COMPUTED_VALUE"""),"")</f>
        <v/>
      </c>
      <c r="E495" t="str">
        <f>IFERROR(__xludf.DUMMYFUNCTION("""COMPUTED_VALUE"""),"")</f>
        <v/>
      </c>
      <c r="F495" t="str">
        <f>IFERROR(__xludf.DUMMYFUNCTION("""COMPUTED_VALUE"""),"")</f>
        <v/>
      </c>
      <c r="G495" t="str">
        <f>IFERROR(__xludf.DUMMYFUNCTION("""COMPUTED_VALUE"""),"")</f>
        <v/>
      </c>
      <c r="H495" t="str">
        <f>IFERROR(__xludf.DUMMYFUNCTION("""COMPUTED_VALUE"""),"")</f>
        <v/>
      </c>
      <c r="I495" t="str">
        <f>IFERROR(__xludf.DUMMYFUNCTION("""COMPUTED_VALUE"""),"")</f>
        <v/>
      </c>
      <c r="J495" t="str">
        <f>IFERROR(__xludf.DUMMYFUNCTION("""COMPUTED_VALUE"""),"")</f>
        <v/>
      </c>
      <c r="K495" t="str">
        <f>IFERROR(__xludf.DUMMYFUNCTION("""COMPUTED_VALUE"""),"")</f>
        <v/>
      </c>
    </row>
    <row r="496">
      <c r="A496" t="str">
        <f>IFERROR(__xludf.DUMMYFUNCTION("""COMPUTED_VALUE"""),"")</f>
        <v/>
      </c>
      <c r="B496" t="str">
        <f>IFERROR(__xludf.DUMMYFUNCTION("""COMPUTED_VALUE"""),"")</f>
        <v/>
      </c>
      <c r="C496" t="str">
        <f>IFERROR(__xludf.DUMMYFUNCTION("""COMPUTED_VALUE"""),"")</f>
        <v/>
      </c>
      <c r="D496" t="str">
        <f>IFERROR(__xludf.DUMMYFUNCTION("""COMPUTED_VALUE"""),"")</f>
        <v/>
      </c>
      <c r="E496" t="str">
        <f>IFERROR(__xludf.DUMMYFUNCTION("""COMPUTED_VALUE"""),"")</f>
        <v/>
      </c>
      <c r="F496" t="str">
        <f>IFERROR(__xludf.DUMMYFUNCTION("""COMPUTED_VALUE"""),"")</f>
        <v/>
      </c>
      <c r="G496" t="str">
        <f>IFERROR(__xludf.DUMMYFUNCTION("""COMPUTED_VALUE"""),"")</f>
        <v/>
      </c>
      <c r="H496" t="str">
        <f>IFERROR(__xludf.DUMMYFUNCTION("""COMPUTED_VALUE"""),"")</f>
        <v/>
      </c>
      <c r="I496" t="str">
        <f>IFERROR(__xludf.DUMMYFUNCTION("""COMPUTED_VALUE"""),"")</f>
        <v/>
      </c>
      <c r="J496" t="str">
        <f>IFERROR(__xludf.DUMMYFUNCTION("""COMPUTED_VALUE"""),"")</f>
        <v/>
      </c>
      <c r="K496" t="str">
        <f>IFERROR(__xludf.DUMMYFUNCTION("""COMPUTED_VALUE"""),"")</f>
        <v/>
      </c>
    </row>
    <row r="497">
      <c r="A497" t="str">
        <f>IFERROR(__xludf.DUMMYFUNCTION("""COMPUTED_VALUE"""),"")</f>
        <v/>
      </c>
      <c r="B497" t="str">
        <f>IFERROR(__xludf.DUMMYFUNCTION("""COMPUTED_VALUE"""),"")</f>
        <v/>
      </c>
      <c r="C497" t="str">
        <f>IFERROR(__xludf.DUMMYFUNCTION("""COMPUTED_VALUE"""),"")</f>
        <v/>
      </c>
      <c r="D497" t="str">
        <f>IFERROR(__xludf.DUMMYFUNCTION("""COMPUTED_VALUE"""),"")</f>
        <v/>
      </c>
      <c r="E497" t="str">
        <f>IFERROR(__xludf.DUMMYFUNCTION("""COMPUTED_VALUE"""),"")</f>
        <v/>
      </c>
      <c r="F497" t="str">
        <f>IFERROR(__xludf.DUMMYFUNCTION("""COMPUTED_VALUE"""),"")</f>
        <v/>
      </c>
      <c r="G497" t="str">
        <f>IFERROR(__xludf.DUMMYFUNCTION("""COMPUTED_VALUE"""),"")</f>
        <v/>
      </c>
      <c r="H497" t="str">
        <f>IFERROR(__xludf.DUMMYFUNCTION("""COMPUTED_VALUE"""),"")</f>
        <v/>
      </c>
      <c r="I497" t="str">
        <f>IFERROR(__xludf.DUMMYFUNCTION("""COMPUTED_VALUE"""),"")</f>
        <v/>
      </c>
      <c r="J497" t="str">
        <f>IFERROR(__xludf.DUMMYFUNCTION("""COMPUTED_VALUE"""),"")</f>
        <v/>
      </c>
      <c r="K497" t="str">
        <f>IFERROR(__xludf.DUMMYFUNCTION("""COMPUTED_VALUE"""),"")</f>
        <v/>
      </c>
    </row>
    <row r="498">
      <c r="A498" t="str">
        <f>IFERROR(__xludf.DUMMYFUNCTION("""COMPUTED_VALUE"""),"")</f>
        <v/>
      </c>
      <c r="B498" t="str">
        <f>IFERROR(__xludf.DUMMYFUNCTION("""COMPUTED_VALUE"""),"")</f>
        <v/>
      </c>
      <c r="C498" t="str">
        <f>IFERROR(__xludf.DUMMYFUNCTION("""COMPUTED_VALUE"""),"")</f>
        <v/>
      </c>
      <c r="D498" t="str">
        <f>IFERROR(__xludf.DUMMYFUNCTION("""COMPUTED_VALUE"""),"")</f>
        <v/>
      </c>
      <c r="E498" t="str">
        <f>IFERROR(__xludf.DUMMYFUNCTION("""COMPUTED_VALUE"""),"")</f>
        <v/>
      </c>
      <c r="F498" t="str">
        <f>IFERROR(__xludf.DUMMYFUNCTION("""COMPUTED_VALUE"""),"")</f>
        <v/>
      </c>
      <c r="G498" t="str">
        <f>IFERROR(__xludf.DUMMYFUNCTION("""COMPUTED_VALUE"""),"")</f>
        <v/>
      </c>
      <c r="H498" t="str">
        <f>IFERROR(__xludf.DUMMYFUNCTION("""COMPUTED_VALUE"""),"")</f>
        <v/>
      </c>
      <c r="I498" t="str">
        <f>IFERROR(__xludf.DUMMYFUNCTION("""COMPUTED_VALUE"""),"")</f>
        <v/>
      </c>
      <c r="J498" t="str">
        <f>IFERROR(__xludf.DUMMYFUNCTION("""COMPUTED_VALUE"""),"")</f>
        <v/>
      </c>
      <c r="K498" t="str">
        <f>IFERROR(__xludf.DUMMYFUNCTION("""COMPUTED_VALUE"""),"")</f>
        <v/>
      </c>
    </row>
    <row r="499">
      <c r="A499" t="str">
        <f>IFERROR(__xludf.DUMMYFUNCTION("""COMPUTED_VALUE"""),"")</f>
        <v/>
      </c>
      <c r="B499" t="str">
        <f>IFERROR(__xludf.DUMMYFUNCTION("""COMPUTED_VALUE"""),"")</f>
        <v/>
      </c>
      <c r="C499" t="str">
        <f>IFERROR(__xludf.DUMMYFUNCTION("""COMPUTED_VALUE"""),"")</f>
        <v/>
      </c>
      <c r="D499" t="str">
        <f>IFERROR(__xludf.DUMMYFUNCTION("""COMPUTED_VALUE"""),"")</f>
        <v/>
      </c>
      <c r="E499" t="str">
        <f>IFERROR(__xludf.DUMMYFUNCTION("""COMPUTED_VALUE"""),"")</f>
        <v/>
      </c>
      <c r="F499" t="str">
        <f>IFERROR(__xludf.DUMMYFUNCTION("""COMPUTED_VALUE"""),"")</f>
        <v/>
      </c>
      <c r="G499" t="str">
        <f>IFERROR(__xludf.DUMMYFUNCTION("""COMPUTED_VALUE"""),"")</f>
        <v/>
      </c>
      <c r="H499" t="str">
        <f>IFERROR(__xludf.DUMMYFUNCTION("""COMPUTED_VALUE"""),"")</f>
        <v/>
      </c>
      <c r="I499" t="str">
        <f>IFERROR(__xludf.DUMMYFUNCTION("""COMPUTED_VALUE"""),"")</f>
        <v/>
      </c>
      <c r="J499" t="str">
        <f>IFERROR(__xludf.DUMMYFUNCTION("""COMPUTED_VALUE"""),"")</f>
        <v/>
      </c>
      <c r="K499" t="str">
        <f>IFERROR(__xludf.DUMMYFUNCTION("""COMPUTED_VALUE"""),"")</f>
        <v/>
      </c>
    </row>
    <row r="500">
      <c r="A500" t="str">
        <f>IFERROR(__xludf.DUMMYFUNCTION("""COMPUTED_VALUE"""),"")</f>
        <v/>
      </c>
      <c r="B500" t="str">
        <f>IFERROR(__xludf.DUMMYFUNCTION("""COMPUTED_VALUE"""),"")</f>
        <v/>
      </c>
      <c r="C500" t="str">
        <f>IFERROR(__xludf.DUMMYFUNCTION("""COMPUTED_VALUE"""),"")</f>
        <v/>
      </c>
      <c r="D500" t="str">
        <f>IFERROR(__xludf.DUMMYFUNCTION("""COMPUTED_VALUE"""),"")</f>
        <v/>
      </c>
      <c r="E500" t="str">
        <f>IFERROR(__xludf.DUMMYFUNCTION("""COMPUTED_VALUE"""),"")</f>
        <v/>
      </c>
      <c r="F500" t="str">
        <f>IFERROR(__xludf.DUMMYFUNCTION("""COMPUTED_VALUE"""),"")</f>
        <v/>
      </c>
      <c r="G500" t="str">
        <f>IFERROR(__xludf.DUMMYFUNCTION("""COMPUTED_VALUE"""),"")</f>
        <v/>
      </c>
      <c r="H500" t="str">
        <f>IFERROR(__xludf.DUMMYFUNCTION("""COMPUTED_VALUE"""),"")</f>
        <v/>
      </c>
      <c r="I500" t="str">
        <f>IFERROR(__xludf.DUMMYFUNCTION("""COMPUTED_VALUE"""),"")</f>
        <v/>
      </c>
      <c r="J500" t="str">
        <f>IFERROR(__xludf.DUMMYFUNCTION("""COMPUTED_VALUE"""),"")</f>
        <v/>
      </c>
      <c r="K500" t="str">
        <f>IFERROR(__xludf.DUMMYFUNCTION("""COMPUTED_VALUE"""),"")</f>
        <v/>
      </c>
    </row>
    <row r="501">
      <c r="A501" t="str">
        <f>IFERROR(__xludf.DUMMYFUNCTION("""COMPUTED_VALUE"""),"")</f>
        <v/>
      </c>
      <c r="B501" t="str">
        <f>IFERROR(__xludf.DUMMYFUNCTION("""COMPUTED_VALUE"""),"")</f>
        <v/>
      </c>
      <c r="C501" t="str">
        <f>IFERROR(__xludf.DUMMYFUNCTION("""COMPUTED_VALUE"""),"")</f>
        <v/>
      </c>
      <c r="D501" t="str">
        <f>IFERROR(__xludf.DUMMYFUNCTION("""COMPUTED_VALUE"""),"")</f>
        <v/>
      </c>
      <c r="E501" t="str">
        <f>IFERROR(__xludf.DUMMYFUNCTION("""COMPUTED_VALUE"""),"")</f>
        <v/>
      </c>
      <c r="F501" t="str">
        <f>IFERROR(__xludf.DUMMYFUNCTION("""COMPUTED_VALUE"""),"")</f>
        <v/>
      </c>
      <c r="G501" t="str">
        <f>IFERROR(__xludf.DUMMYFUNCTION("""COMPUTED_VALUE"""),"")</f>
        <v/>
      </c>
      <c r="H501" t="str">
        <f>IFERROR(__xludf.DUMMYFUNCTION("""COMPUTED_VALUE"""),"")</f>
        <v/>
      </c>
      <c r="I501" t="str">
        <f>IFERROR(__xludf.DUMMYFUNCTION("""COMPUTED_VALUE"""),"")</f>
        <v/>
      </c>
      <c r="J501" t="str">
        <f>IFERROR(__xludf.DUMMYFUNCTION("""COMPUTED_VALUE"""),"")</f>
        <v/>
      </c>
      <c r="K501" t="str">
        <f>IFERROR(__xludf.DUMMYFUNCTION("""COMPUTED_VALUE"""),"")</f>
        <v/>
      </c>
    </row>
    <row r="502">
      <c r="A502" t="str">
        <f>IFERROR(__xludf.DUMMYFUNCTION("""COMPUTED_VALUE"""),"")</f>
        <v/>
      </c>
      <c r="B502" t="str">
        <f>IFERROR(__xludf.DUMMYFUNCTION("""COMPUTED_VALUE"""),"")</f>
        <v/>
      </c>
      <c r="C502" t="str">
        <f>IFERROR(__xludf.DUMMYFUNCTION("""COMPUTED_VALUE"""),"")</f>
        <v/>
      </c>
      <c r="D502" t="str">
        <f>IFERROR(__xludf.DUMMYFUNCTION("""COMPUTED_VALUE"""),"")</f>
        <v/>
      </c>
      <c r="E502" t="str">
        <f>IFERROR(__xludf.DUMMYFUNCTION("""COMPUTED_VALUE"""),"")</f>
        <v/>
      </c>
      <c r="F502" t="str">
        <f>IFERROR(__xludf.DUMMYFUNCTION("""COMPUTED_VALUE"""),"")</f>
        <v/>
      </c>
      <c r="G502" t="str">
        <f>IFERROR(__xludf.DUMMYFUNCTION("""COMPUTED_VALUE"""),"")</f>
        <v/>
      </c>
      <c r="H502" t="str">
        <f>IFERROR(__xludf.DUMMYFUNCTION("""COMPUTED_VALUE"""),"")</f>
        <v/>
      </c>
      <c r="I502" t="str">
        <f>IFERROR(__xludf.DUMMYFUNCTION("""COMPUTED_VALUE"""),"")</f>
        <v/>
      </c>
      <c r="J502" t="str">
        <f>IFERROR(__xludf.DUMMYFUNCTION("""COMPUTED_VALUE"""),"")</f>
        <v/>
      </c>
      <c r="K502" t="str">
        <f>IFERROR(__xludf.DUMMYFUNCTION("""COMPUTED_VALUE"""),"")</f>
        <v/>
      </c>
    </row>
    <row r="503">
      <c r="A503" t="str">
        <f>IFERROR(__xludf.DUMMYFUNCTION("""COMPUTED_VALUE"""),"")</f>
        <v/>
      </c>
      <c r="B503" t="str">
        <f>IFERROR(__xludf.DUMMYFUNCTION("""COMPUTED_VALUE"""),"")</f>
        <v/>
      </c>
      <c r="C503" t="str">
        <f>IFERROR(__xludf.DUMMYFUNCTION("""COMPUTED_VALUE"""),"")</f>
        <v/>
      </c>
      <c r="D503" t="str">
        <f>IFERROR(__xludf.DUMMYFUNCTION("""COMPUTED_VALUE"""),"")</f>
        <v/>
      </c>
      <c r="E503" t="str">
        <f>IFERROR(__xludf.DUMMYFUNCTION("""COMPUTED_VALUE"""),"")</f>
        <v/>
      </c>
      <c r="F503" t="str">
        <f>IFERROR(__xludf.DUMMYFUNCTION("""COMPUTED_VALUE"""),"")</f>
        <v/>
      </c>
      <c r="G503" t="str">
        <f>IFERROR(__xludf.DUMMYFUNCTION("""COMPUTED_VALUE"""),"")</f>
        <v/>
      </c>
      <c r="H503" t="str">
        <f>IFERROR(__xludf.DUMMYFUNCTION("""COMPUTED_VALUE"""),"")</f>
        <v/>
      </c>
      <c r="I503" t="str">
        <f>IFERROR(__xludf.DUMMYFUNCTION("""COMPUTED_VALUE"""),"")</f>
        <v/>
      </c>
      <c r="J503" t="str">
        <f>IFERROR(__xludf.DUMMYFUNCTION("""COMPUTED_VALUE"""),"")</f>
        <v/>
      </c>
      <c r="K503" t="str">
        <f>IFERROR(__xludf.DUMMYFUNCTION("""COMPUTED_VALUE"""),"")</f>
        <v/>
      </c>
    </row>
    <row r="504">
      <c r="A504" t="str">
        <f>IFERROR(__xludf.DUMMYFUNCTION("""COMPUTED_VALUE"""),"")</f>
        <v/>
      </c>
      <c r="B504" t="str">
        <f>IFERROR(__xludf.DUMMYFUNCTION("""COMPUTED_VALUE"""),"")</f>
        <v/>
      </c>
      <c r="C504" t="str">
        <f>IFERROR(__xludf.DUMMYFUNCTION("""COMPUTED_VALUE"""),"")</f>
        <v/>
      </c>
      <c r="D504" t="str">
        <f>IFERROR(__xludf.DUMMYFUNCTION("""COMPUTED_VALUE"""),"")</f>
        <v/>
      </c>
      <c r="E504" t="str">
        <f>IFERROR(__xludf.DUMMYFUNCTION("""COMPUTED_VALUE"""),"")</f>
        <v/>
      </c>
      <c r="F504" t="str">
        <f>IFERROR(__xludf.DUMMYFUNCTION("""COMPUTED_VALUE"""),"")</f>
        <v/>
      </c>
      <c r="G504" t="str">
        <f>IFERROR(__xludf.DUMMYFUNCTION("""COMPUTED_VALUE"""),"")</f>
        <v/>
      </c>
      <c r="H504" t="str">
        <f>IFERROR(__xludf.DUMMYFUNCTION("""COMPUTED_VALUE"""),"")</f>
        <v/>
      </c>
      <c r="I504" t="str">
        <f>IFERROR(__xludf.DUMMYFUNCTION("""COMPUTED_VALUE"""),"")</f>
        <v/>
      </c>
      <c r="J504" t="str">
        <f>IFERROR(__xludf.DUMMYFUNCTION("""COMPUTED_VALUE"""),"")</f>
        <v/>
      </c>
      <c r="K504" t="str">
        <f>IFERROR(__xludf.DUMMYFUNCTION("""COMPUTED_VALUE"""),"")</f>
        <v/>
      </c>
    </row>
    <row r="505">
      <c r="A505" t="str">
        <f>IFERROR(__xludf.DUMMYFUNCTION("""COMPUTED_VALUE"""),"")</f>
        <v/>
      </c>
      <c r="B505" t="str">
        <f>IFERROR(__xludf.DUMMYFUNCTION("""COMPUTED_VALUE"""),"")</f>
        <v/>
      </c>
      <c r="C505" t="str">
        <f>IFERROR(__xludf.DUMMYFUNCTION("""COMPUTED_VALUE"""),"")</f>
        <v/>
      </c>
      <c r="D505" t="str">
        <f>IFERROR(__xludf.DUMMYFUNCTION("""COMPUTED_VALUE"""),"")</f>
        <v/>
      </c>
      <c r="E505" t="str">
        <f>IFERROR(__xludf.DUMMYFUNCTION("""COMPUTED_VALUE"""),"")</f>
        <v/>
      </c>
      <c r="F505" t="str">
        <f>IFERROR(__xludf.DUMMYFUNCTION("""COMPUTED_VALUE"""),"")</f>
        <v/>
      </c>
      <c r="G505" t="str">
        <f>IFERROR(__xludf.DUMMYFUNCTION("""COMPUTED_VALUE"""),"")</f>
        <v/>
      </c>
      <c r="H505" t="str">
        <f>IFERROR(__xludf.DUMMYFUNCTION("""COMPUTED_VALUE"""),"")</f>
        <v/>
      </c>
      <c r="I505" t="str">
        <f>IFERROR(__xludf.DUMMYFUNCTION("""COMPUTED_VALUE"""),"")</f>
        <v/>
      </c>
      <c r="J505" t="str">
        <f>IFERROR(__xludf.DUMMYFUNCTION("""COMPUTED_VALUE"""),"")</f>
        <v/>
      </c>
      <c r="K505" t="str">
        <f>IFERROR(__xludf.DUMMYFUNCTION("""COMPUTED_VALUE"""),"")</f>
        <v/>
      </c>
    </row>
    <row r="506">
      <c r="A506" t="str">
        <f>IFERROR(__xludf.DUMMYFUNCTION("""COMPUTED_VALUE"""),"")</f>
        <v/>
      </c>
      <c r="B506" t="str">
        <f>IFERROR(__xludf.DUMMYFUNCTION("""COMPUTED_VALUE"""),"")</f>
        <v/>
      </c>
      <c r="C506" t="str">
        <f>IFERROR(__xludf.DUMMYFUNCTION("""COMPUTED_VALUE"""),"")</f>
        <v/>
      </c>
      <c r="D506" t="str">
        <f>IFERROR(__xludf.DUMMYFUNCTION("""COMPUTED_VALUE"""),"")</f>
        <v/>
      </c>
      <c r="E506" t="str">
        <f>IFERROR(__xludf.DUMMYFUNCTION("""COMPUTED_VALUE"""),"")</f>
        <v/>
      </c>
      <c r="F506" t="str">
        <f>IFERROR(__xludf.DUMMYFUNCTION("""COMPUTED_VALUE"""),"")</f>
        <v/>
      </c>
      <c r="G506" t="str">
        <f>IFERROR(__xludf.DUMMYFUNCTION("""COMPUTED_VALUE"""),"")</f>
        <v/>
      </c>
      <c r="H506" t="str">
        <f>IFERROR(__xludf.DUMMYFUNCTION("""COMPUTED_VALUE"""),"")</f>
        <v/>
      </c>
      <c r="I506" t="str">
        <f>IFERROR(__xludf.DUMMYFUNCTION("""COMPUTED_VALUE"""),"")</f>
        <v/>
      </c>
      <c r="J506" t="str">
        <f>IFERROR(__xludf.DUMMYFUNCTION("""COMPUTED_VALUE"""),"")</f>
        <v/>
      </c>
      <c r="K506" t="str">
        <f>IFERROR(__xludf.DUMMYFUNCTION("""COMPUTED_VALUE"""),"")</f>
        <v/>
      </c>
    </row>
    <row r="507">
      <c r="A507" t="str">
        <f>IFERROR(__xludf.DUMMYFUNCTION("""COMPUTED_VALUE"""),"")</f>
        <v/>
      </c>
      <c r="B507" t="str">
        <f>IFERROR(__xludf.DUMMYFUNCTION("""COMPUTED_VALUE"""),"")</f>
        <v/>
      </c>
      <c r="C507" t="str">
        <f>IFERROR(__xludf.DUMMYFUNCTION("""COMPUTED_VALUE"""),"")</f>
        <v/>
      </c>
      <c r="D507" t="str">
        <f>IFERROR(__xludf.DUMMYFUNCTION("""COMPUTED_VALUE"""),"")</f>
        <v/>
      </c>
      <c r="E507" t="str">
        <f>IFERROR(__xludf.DUMMYFUNCTION("""COMPUTED_VALUE"""),"")</f>
        <v/>
      </c>
      <c r="F507" t="str">
        <f>IFERROR(__xludf.DUMMYFUNCTION("""COMPUTED_VALUE"""),"")</f>
        <v/>
      </c>
      <c r="G507" t="str">
        <f>IFERROR(__xludf.DUMMYFUNCTION("""COMPUTED_VALUE"""),"")</f>
        <v/>
      </c>
      <c r="H507" t="str">
        <f>IFERROR(__xludf.DUMMYFUNCTION("""COMPUTED_VALUE"""),"")</f>
        <v/>
      </c>
      <c r="I507" t="str">
        <f>IFERROR(__xludf.DUMMYFUNCTION("""COMPUTED_VALUE"""),"")</f>
        <v/>
      </c>
      <c r="J507" t="str">
        <f>IFERROR(__xludf.DUMMYFUNCTION("""COMPUTED_VALUE"""),"")</f>
        <v/>
      </c>
      <c r="K507" t="str">
        <f>IFERROR(__xludf.DUMMYFUNCTION("""COMPUTED_VALUE"""),"")</f>
        <v/>
      </c>
    </row>
    <row r="508">
      <c r="A508" t="str">
        <f>IFERROR(__xludf.DUMMYFUNCTION("""COMPUTED_VALUE"""),"")</f>
        <v/>
      </c>
      <c r="B508" t="str">
        <f>IFERROR(__xludf.DUMMYFUNCTION("""COMPUTED_VALUE"""),"")</f>
        <v/>
      </c>
      <c r="C508" t="str">
        <f>IFERROR(__xludf.DUMMYFUNCTION("""COMPUTED_VALUE"""),"")</f>
        <v/>
      </c>
      <c r="D508" t="str">
        <f>IFERROR(__xludf.DUMMYFUNCTION("""COMPUTED_VALUE"""),"")</f>
        <v/>
      </c>
      <c r="E508" t="str">
        <f>IFERROR(__xludf.DUMMYFUNCTION("""COMPUTED_VALUE"""),"")</f>
        <v/>
      </c>
      <c r="F508" t="str">
        <f>IFERROR(__xludf.DUMMYFUNCTION("""COMPUTED_VALUE"""),"")</f>
        <v/>
      </c>
      <c r="G508" t="str">
        <f>IFERROR(__xludf.DUMMYFUNCTION("""COMPUTED_VALUE"""),"")</f>
        <v/>
      </c>
      <c r="H508" t="str">
        <f>IFERROR(__xludf.DUMMYFUNCTION("""COMPUTED_VALUE"""),"")</f>
        <v/>
      </c>
      <c r="I508" t="str">
        <f>IFERROR(__xludf.DUMMYFUNCTION("""COMPUTED_VALUE"""),"")</f>
        <v/>
      </c>
      <c r="J508" t="str">
        <f>IFERROR(__xludf.DUMMYFUNCTION("""COMPUTED_VALUE"""),"")</f>
        <v/>
      </c>
      <c r="K508" t="str">
        <f>IFERROR(__xludf.DUMMYFUNCTION("""COMPUTED_VALUE"""),"")</f>
        <v/>
      </c>
    </row>
    <row r="509">
      <c r="A509" t="str">
        <f>IFERROR(__xludf.DUMMYFUNCTION("""COMPUTED_VALUE"""),"")</f>
        <v/>
      </c>
      <c r="B509" t="str">
        <f>IFERROR(__xludf.DUMMYFUNCTION("""COMPUTED_VALUE"""),"")</f>
        <v/>
      </c>
      <c r="C509" t="str">
        <f>IFERROR(__xludf.DUMMYFUNCTION("""COMPUTED_VALUE"""),"")</f>
        <v/>
      </c>
      <c r="D509" t="str">
        <f>IFERROR(__xludf.DUMMYFUNCTION("""COMPUTED_VALUE"""),"")</f>
        <v/>
      </c>
      <c r="E509" t="str">
        <f>IFERROR(__xludf.DUMMYFUNCTION("""COMPUTED_VALUE"""),"")</f>
        <v/>
      </c>
      <c r="F509" t="str">
        <f>IFERROR(__xludf.DUMMYFUNCTION("""COMPUTED_VALUE"""),"")</f>
        <v/>
      </c>
      <c r="G509" t="str">
        <f>IFERROR(__xludf.DUMMYFUNCTION("""COMPUTED_VALUE"""),"")</f>
        <v/>
      </c>
      <c r="H509" t="str">
        <f>IFERROR(__xludf.DUMMYFUNCTION("""COMPUTED_VALUE"""),"")</f>
        <v/>
      </c>
      <c r="I509" t="str">
        <f>IFERROR(__xludf.DUMMYFUNCTION("""COMPUTED_VALUE"""),"")</f>
        <v/>
      </c>
      <c r="J509" t="str">
        <f>IFERROR(__xludf.DUMMYFUNCTION("""COMPUTED_VALUE"""),"")</f>
        <v/>
      </c>
      <c r="K509" t="str">
        <f>IFERROR(__xludf.DUMMYFUNCTION("""COMPUTED_VALUE"""),"")</f>
        <v/>
      </c>
    </row>
    <row r="510">
      <c r="A510" t="str">
        <f>IFERROR(__xludf.DUMMYFUNCTION("""COMPUTED_VALUE"""),"")</f>
        <v/>
      </c>
      <c r="B510" t="str">
        <f>IFERROR(__xludf.DUMMYFUNCTION("""COMPUTED_VALUE"""),"")</f>
        <v/>
      </c>
      <c r="C510" t="str">
        <f>IFERROR(__xludf.DUMMYFUNCTION("""COMPUTED_VALUE"""),"")</f>
        <v/>
      </c>
      <c r="D510" t="str">
        <f>IFERROR(__xludf.DUMMYFUNCTION("""COMPUTED_VALUE"""),"")</f>
        <v/>
      </c>
      <c r="E510" t="str">
        <f>IFERROR(__xludf.DUMMYFUNCTION("""COMPUTED_VALUE"""),"")</f>
        <v/>
      </c>
      <c r="F510" t="str">
        <f>IFERROR(__xludf.DUMMYFUNCTION("""COMPUTED_VALUE"""),"")</f>
        <v/>
      </c>
      <c r="G510" t="str">
        <f>IFERROR(__xludf.DUMMYFUNCTION("""COMPUTED_VALUE"""),"")</f>
        <v/>
      </c>
      <c r="H510" t="str">
        <f>IFERROR(__xludf.DUMMYFUNCTION("""COMPUTED_VALUE"""),"")</f>
        <v/>
      </c>
      <c r="I510" t="str">
        <f>IFERROR(__xludf.DUMMYFUNCTION("""COMPUTED_VALUE"""),"")</f>
        <v/>
      </c>
      <c r="J510" t="str">
        <f>IFERROR(__xludf.DUMMYFUNCTION("""COMPUTED_VALUE"""),"")</f>
        <v/>
      </c>
      <c r="K510" t="str">
        <f>IFERROR(__xludf.DUMMYFUNCTION("""COMPUTED_VALUE"""),"")</f>
        <v/>
      </c>
    </row>
    <row r="511">
      <c r="A511" t="str">
        <f>IFERROR(__xludf.DUMMYFUNCTION("""COMPUTED_VALUE"""),"")</f>
        <v/>
      </c>
      <c r="B511" t="str">
        <f>IFERROR(__xludf.DUMMYFUNCTION("""COMPUTED_VALUE"""),"")</f>
        <v/>
      </c>
      <c r="C511" t="str">
        <f>IFERROR(__xludf.DUMMYFUNCTION("""COMPUTED_VALUE"""),"")</f>
        <v/>
      </c>
      <c r="D511" t="str">
        <f>IFERROR(__xludf.DUMMYFUNCTION("""COMPUTED_VALUE"""),"")</f>
        <v/>
      </c>
      <c r="E511" t="str">
        <f>IFERROR(__xludf.DUMMYFUNCTION("""COMPUTED_VALUE"""),"")</f>
        <v/>
      </c>
      <c r="F511" t="str">
        <f>IFERROR(__xludf.DUMMYFUNCTION("""COMPUTED_VALUE"""),"")</f>
        <v/>
      </c>
      <c r="G511" t="str">
        <f>IFERROR(__xludf.DUMMYFUNCTION("""COMPUTED_VALUE"""),"")</f>
        <v/>
      </c>
      <c r="H511" t="str">
        <f>IFERROR(__xludf.DUMMYFUNCTION("""COMPUTED_VALUE"""),"")</f>
        <v/>
      </c>
      <c r="I511" t="str">
        <f>IFERROR(__xludf.DUMMYFUNCTION("""COMPUTED_VALUE"""),"")</f>
        <v/>
      </c>
      <c r="J511" t="str">
        <f>IFERROR(__xludf.DUMMYFUNCTION("""COMPUTED_VALUE"""),"")</f>
        <v/>
      </c>
      <c r="K511" t="str">
        <f>IFERROR(__xludf.DUMMYFUNCTION("""COMPUTED_VALUE"""),"")</f>
        <v/>
      </c>
    </row>
    <row r="512">
      <c r="A512" t="str">
        <f>IFERROR(__xludf.DUMMYFUNCTION("""COMPUTED_VALUE"""),"")</f>
        <v/>
      </c>
      <c r="B512" t="str">
        <f>IFERROR(__xludf.DUMMYFUNCTION("""COMPUTED_VALUE"""),"")</f>
        <v/>
      </c>
      <c r="C512" t="str">
        <f>IFERROR(__xludf.DUMMYFUNCTION("""COMPUTED_VALUE"""),"")</f>
        <v/>
      </c>
      <c r="D512" t="str">
        <f>IFERROR(__xludf.DUMMYFUNCTION("""COMPUTED_VALUE"""),"")</f>
        <v/>
      </c>
      <c r="E512" t="str">
        <f>IFERROR(__xludf.DUMMYFUNCTION("""COMPUTED_VALUE"""),"")</f>
        <v/>
      </c>
      <c r="F512" t="str">
        <f>IFERROR(__xludf.DUMMYFUNCTION("""COMPUTED_VALUE"""),"")</f>
        <v/>
      </c>
      <c r="G512" t="str">
        <f>IFERROR(__xludf.DUMMYFUNCTION("""COMPUTED_VALUE"""),"")</f>
        <v/>
      </c>
      <c r="H512" t="str">
        <f>IFERROR(__xludf.DUMMYFUNCTION("""COMPUTED_VALUE"""),"")</f>
        <v/>
      </c>
      <c r="I512" t="str">
        <f>IFERROR(__xludf.DUMMYFUNCTION("""COMPUTED_VALUE"""),"")</f>
        <v/>
      </c>
      <c r="J512" t="str">
        <f>IFERROR(__xludf.DUMMYFUNCTION("""COMPUTED_VALUE"""),"")</f>
        <v/>
      </c>
      <c r="K512" t="str">
        <f>IFERROR(__xludf.DUMMYFUNCTION("""COMPUTED_VALUE"""),"")</f>
        <v/>
      </c>
    </row>
    <row r="513">
      <c r="A513" t="str">
        <f>IFERROR(__xludf.DUMMYFUNCTION("""COMPUTED_VALUE"""),"")</f>
        <v/>
      </c>
      <c r="B513" t="str">
        <f>IFERROR(__xludf.DUMMYFUNCTION("""COMPUTED_VALUE"""),"")</f>
        <v/>
      </c>
      <c r="C513" t="str">
        <f>IFERROR(__xludf.DUMMYFUNCTION("""COMPUTED_VALUE"""),"")</f>
        <v/>
      </c>
      <c r="D513" t="str">
        <f>IFERROR(__xludf.DUMMYFUNCTION("""COMPUTED_VALUE"""),"")</f>
        <v/>
      </c>
      <c r="E513" t="str">
        <f>IFERROR(__xludf.DUMMYFUNCTION("""COMPUTED_VALUE"""),"")</f>
        <v/>
      </c>
      <c r="F513" t="str">
        <f>IFERROR(__xludf.DUMMYFUNCTION("""COMPUTED_VALUE"""),"")</f>
        <v/>
      </c>
      <c r="G513" t="str">
        <f>IFERROR(__xludf.DUMMYFUNCTION("""COMPUTED_VALUE"""),"")</f>
        <v/>
      </c>
      <c r="H513" t="str">
        <f>IFERROR(__xludf.DUMMYFUNCTION("""COMPUTED_VALUE"""),"")</f>
        <v/>
      </c>
      <c r="I513" t="str">
        <f>IFERROR(__xludf.DUMMYFUNCTION("""COMPUTED_VALUE"""),"")</f>
        <v/>
      </c>
      <c r="J513" t="str">
        <f>IFERROR(__xludf.DUMMYFUNCTION("""COMPUTED_VALUE"""),"")</f>
        <v/>
      </c>
      <c r="K513" t="str">
        <f>IFERROR(__xludf.DUMMYFUNCTION("""COMPUTED_VALUE"""),"")</f>
        <v/>
      </c>
    </row>
    <row r="514">
      <c r="A514" t="str">
        <f>IFERROR(__xludf.DUMMYFUNCTION("""COMPUTED_VALUE"""),"")</f>
        <v/>
      </c>
      <c r="B514" t="str">
        <f>IFERROR(__xludf.DUMMYFUNCTION("""COMPUTED_VALUE"""),"")</f>
        <v/>
      </c>
      <c r="C514" t="str">
        <f>IFERROR(__xludf.DUMMYFUNCTION("""COMPUTED_VALUE"""),"")</f>
        <v/>
      </c>
      <c r="D514" t="str">
        <f>IFERROR(__xludf.DUMMYFUNCTION("""COMPUTED_VALUE"""),"")</f>
        <v/>
      </c>
      <c r="E514" t="str">
        <f>IFERROR(__xludf.DUMMYFUNCTION("""COMPUTED_VALUE"""),"")</f>
        <v/>
      </c>
      <c r="F514" t="str">
        <f>IFERROR(__xludf.DUMMYFUNCTION("""COMPUTED_VALUE"""),"")</f>
        <v/>
      </c>
      <c r="G514" t="str">
        <f>IFERROR(__xludf.DUMMYFUNCTION("""COMPUTED_VALUE"""),"")</f>
        <v/>
      </c>
      <c r="H514" t="str">
        <f>IFERROR(__xludf.DUMMYFUNCTION("""COMPUTED_VALUE"""),"")</f>
        <v/>
      </c>
      <c r="I514" t="str">
        <f>IFERROR(__xludf.DUMMYFUNCTION("""COMPUTED_VALUE"""),"")</f>
        <v/>
      </c>
      <c r="J514" t="str">
        <f>IFERROR(__xludf.DUMMYFUNCTION("""COMPUTED_VALUE"""),"")</f>
        <v/>
      </c>
      <c r="K514" t="str">
        <f>IFERROR(__xludf.DUMMYFUNCTION("""COMPUTED_VALUE"""),"")</f>
        <v/>
      </c>
    </row>
    <row r="515">
      <c r="A515" t="str">
        <f>IFERROR(__xludf.DUMMYFUNCTION("""COMPUTED_VALUE"""),"")</f>
        <v/>
      </c>
      <c r="B515" t="str">
        <f>IFERROR(__xludf.DUMMYFUNCTION("""COMPUTED_VALUE"""),"")</f>
        <v/>
      </c>
      <c r="C515" t="str">
        <f>IFERROR(__xludf.DUMMYFUNCTION("""COMPUTED_VALUE"""),"")</f>
        <v/>
      </c>
      <c r="D515" t="str">
        <f>IFERROR(__xludf.DUMMYFUNCTION("""COMPUTED_VALUE"""),"")</f>
        <v/>
      </c>
      <c r="E515" t="str">
        <f>IFERROR(__xludf.DUMMYFUNCTION("""COMPUTED_VALUE"""),"")</f>
        <v/>
      </c>
      <c r="F515" t="str">
        <f>IFERROR(__xludf.DUMMYFUNCTION("""COMPUTED_VALUE"""),"")</f>
        <v/>
      </c>
      <c r="G515" t="str">
        <f>IFERROR(__xludf.DUMMYFUNCTION("""COMPUTED_VALUE"""),"")</f>
        <v/>
      </c>
      <c r="H515" t="str">
        <f>IFERROR(__xludf.DUMMYFUNCTION("""COMPUTED_VALUE"""),"")</f>
        <v/>
      </c>
      <c r="I515" t="str">
        <f>IFERROR(__xludf.DUMMYFUNCTION("""COMPUTED_VALUE"""),"")</f>
        <v/>
      </c>
      <c r="J515" t="str">
        <f>IFERROR(__xludf.DUMMYFUNCTION("""COMPUTED_VALUE"""),"")</f>
        <v/>
      </c>
      <c r="K515" t="str">
        <f>IFERROR(__xludf.DUMMYFUNCTION("""COMPUTED_VALUE"""),"")</f>
        <v/>
      </c>
    </row>
    <row r="516">
      <c r="A516" t="str">
        <f>IFERROR(__xludf.DUMMYFUNCTION("""COMPUTED_VALUE"""),"")</f>
        <v/>
      </c>
      <c r="B516" t="str">
        <f>IFERROR(__xludf.DUMMYFUNCTION("""COMPUTED_VALUE"""),"")</f>
        <v/>
      </c>
      <c r="C516" t="str">
        <f>IFERROR(__xludf.DUMMYFUNCTION("""COMPUTED_VALUE"""),"")</f>
        <v/>
      </c>
      <c r="D516" t="str">
        <f>IFERROR(__xludf.DUMMYFUNCTION("""COMPUTED_VALUE"""),"")</f>
        <v/>
      </c>
      <c r="E516" t="str">
        <f>IFERROR(__xludf.DUMMYFUNCTION("""COMPUTED_VALUE"""),"")</f>
        <v/>
      </c>
      <c r="F516" t="str">
        <f>IFERROR(__xludf.DUMMYFUNCTION("""COMPUTED_VALUE"""),"")</f>
        <v/>
      </c>
      <c r="G516" t="str">
        <f>IFERROR(__xludf.DUMMYFUNCTION("""COMPUTED_VALUE"""),"")</f>
        <v/>
      </c>
      <c r="H516" t="str">
        <f>IFERROR(__xludf.DUMMYFUNCTION("""COMPUTED_VALUE"""),"")</f>
        <v/>
      </c>
      <c r="I516" t="str">
        <f>IFERROR(__xludf.DUMMYFUNCTION("""COMPUTED_VALUE"""),"")</f>
        <v/>
      </c>
      <c r="J516" t="str">
        <f>IFERROR(__xludf.DUMMYFUNCTION("""COMPUTED_VALUE"""),"")</f>
        <v/>
      </c>
      <c r="K516" t="str">
        <f>IFERROR(__xludf.DUMMYFUNCTION("""COMPUTED_VALUE"""),"")</f>
        <v/>
      </c>
    </row>
    <row r="517">
      <c r="A517" t="str">
        <f>IFERROR(__xludf.DUMMYFUNCTION("""COMPUTED_VALUE"""),"")</f>
        <v/>
      </c>
      <c r="B517" t="str">
        <f>IFERROR(__xludf.DUMMYFUNCTION("""COMPUTED_VALUE"""),"")</f>
        <v/>
      </c>
      <c r="C517" t="str">
        <f>IFERROR(__xludf.DUMMYFUNCTION("""COMPUTED_VALUE"""),"")</f>
        <v/>
      </c>
      <c r="D517" t="str">
        <f>IFERROR(__xludf.DUMMYFUNCTION("""COMPUTED_VALUE"""),"")</f>
        <v/>
      </c>
      <c r="E517" t="str">
        <f>IFERROR(__xludf.DUMMYFUNCTION("""COMPUTED_VALUE"""),"")</f>
        <v/>
      </c>
      <c r="F517" t="str">
        <f>IFERROR(__xludf.DUMMYFUNCTION("""COMPUTED_VALUE"""),"")</f>
        <v/>
      </c>
      <c r="G517" t="str">
        <f>IFERROR(__xludf.DUMMYFUNCTION("""COMPUTED_VALUE"""),"")</f>
        <v/>
      </c>
      <c r="H517" t="str">
        <f>IFERROR(__xludf.DUMMYFUNCTION("""COMPUTED_VALUE"""),"")</f>
        <v/>
      </c>
      <c r="I517" t="str">
        <f>IFERROR(__xludf.DUMMYFUNCTION("""COMPUTED_VALUE"""),"")</f>
        <v/>
      </c>
      <c r="J517" t="str">
        <f>IFERROR(__xludf.DUMMYFUNCTION("""COMPUTED_VALUE"""),"")</f>
        <v/>
      </c>
      <c r="K517" t="str">
        <f>IFERROR(__xludf.DUMMYFUNCTION("""COMPUTED_VALUE"""),"")</f>
        <v/>
      </c>
    </row>
    <row r="518">
      <c r="A518" t="str">
        <f>IFERROR(__xludf.DUMMYFUNCTION("""COMPUTED_VALUE"""),"")</f>
        <v/>
      </c>
      <c r="B518" t="str">
        <f>IFERROR(__xludf.DUMMYFUNCTION("""COMPUTED_VALUE"""),"")</f>
        <v/>
      </c>
      <c r="C518" t="str">
        <f>IFERROR(__xludf.DUMMYFUNCTION("""COMPUTED_VALUE"""),"")</f>
        <v/>
      </c>
      <c r="D518" t="str">
        <f>IFERROR(__xludf.DUMMYFUNCTION("""COMPUTED_VALUE"""),"")</f>
        <v/>
      </c>
      <c r="E518" t="str">
        <f>IFERROR(__xludf.DUMMYFUNCTION("""COMPUTED_VALUE"""),"")</f>
        <v/>
      </c>
      <c r="F518" t="str">
        <f>IFERROR(__xludf.DUMMYFUNCTION("""COMPUTED_VALUE"""),"")</f>
        <v/>
      </c>
      <c r="G518" t="str">
        <f>IFERROR(__xludf.DUMMYFUNCTION("""COMPUTED_VALUE"""),"")</f>
        <v/>
      </c>
      <c r="H518" t="str">
        <f>IFERROR(__xludf.DUMMYFUNCTION("""COMPUTED_VALUE"""),"")</f>
        <v/>
      </c>
      <c r="I518" t="str">
        <f>IFERROR(__xludf.DUMMYFUNCTION("""COMPUTED_VALUE"""),"")</f>
        <v/>
      </c>
      <c r="J518" t="str">
        <f>IFERROR(__xludf.DUMMYFUNCTION("""COMPUTED_VALUE"""),"")</f>
        <v/>
      </c>
      <c r="K518" t="str">
        <f>IFERROR(__xludf.DUMMYFUNCTION("""COMPUTED_VALUE"""),"")</f>
        <v/>
      </c>
    </row>
    <row r="519">
      <c r="A519" t="str">
        <f>IFERROR(__xludf.DUMMYFUNCTION("""COMPUTED_VALUE"""),"")</f>
        <v/>
      </c>
      <c r="B519" t="str">
        <f>IFERROR(__xludf.DUMMYFUNCTION("""COMPUTED_VALUE"""),"")</f>
        <v/>
      </c>
      <c r="C519" t="str">
        <f>IFERROR(__xludf.DUMMYFUNCTION("""COMPUTED_VALUE"""),"")</f>
        <v/>
      </c>
      <c r="D519" t="str">
        <f>IFERROR(__xludf.DUMMYFUNCTION("""COMPUTED_VALUE"""),"")</f>
        <v/>
      </c>
      <c r="E519" t="str">
        <f>IFERROR(__xludf.DUMMYFUNCTION("""COMPUTED_VALUE"""),"")</f>
        <v/>
      </c>
      <c r="F519" t="str">
        <f>IFERROR(__xludf.DUMMYFUNCTION("""COMPUTED_VALUE"""),"")</f>
        <v/>
      </c>
      <c r="G519" t="str">
        <f>IFERROR(__xludf.DUMMYFUNCTION("""COMPUTED_VALUE"""),"")</f>
        <v/>
      </c>
      <c r="H519" t="str">
        <f>IFERROR(__xludf.DUMMYFUNCTION("""COMPUTED_VALUE"""),"")</f>
        <v/>
      </c>
      <c r="I519" t="str">
        <f>IFERROR(__xludf.DUMMYFUNCTION("""COMPUTED_VALUE"""),"")</f>
        <v/>
      </c>
      <c r="J519" t="str">
        <f>IFERROR(__xludf.DUMMYFUNCTION("""COMPUTED_VALUE"""),"")</f>
        <v/>
      </c>
      <c r="K519" t="str">
        <f>IFERROR(__xludf.DUMMYFUNCTION("""COMPUTED_VALUE"""),"")</f>
        <v/>
      </c>
    </row>
    <row r="520">
      <c r="A520" t="str">
        <f>IFERROR(__xludf.DUMMYFUNCTION("""COMPUTED_VALUE"""),"")</f>
        <v/>
      </c>
      <c r="B520" t="str">
        <f>IFERROR(__xludf.DUMMYFUNCTION("""COMPUTED_VALUE"""),"")</f>
        <v/>
      </c>
      <c r="C520" t="str">
        <f>IFERROR(__xludf.DUMMYFUNCTION("""COMPUTED_VALUE"""),"")</f>
        <v/>
      </c>
      <c r="D520" t="str">
        <f>IFERROR(__xludf.DUMMYFUNCTION("""COMPUTED_VALUE"""),"")</f>
        <v/>
      </c>
      <c r="E520" t="str">
        <f>IFERROR(__xludf.DUMMYFUNCTION("""COMPUTED_VALUE"""),"")</f>
        <v/>
      </c>
      <c r="F520" t="str">
        <f>IFERROR(__xludf.DUMMYFUNCTION("""COMPUTED_VALUE"""),"")</f>
        <v/>
      </c>
      <c r="G520" t="str">
        <f>IFERROR(__xludf.DUMMYFUNCTION("""COMPUTED_VALUE"""),"")</f>
        <v/>
      </c>
      <c r="H520" t="str">
        <f>IFERROR(__xludf.DUMMYFUNCTION("""COMPUTED_VALUE"""),"")</f>
        <v/>
      </c>
      <c r="I520" t="str">
        <f>IFERROR(__xludf.DUMMYFUNCTION("""COMPUTED_VALUE"""),"")</f>
        <v/>
      </c>
      <c r="J520" t="str">
        <f>IFERROR(__xludf.DUMMYFUNCTION("""COMPUTED_VALUE"""),"")</f>
        <v/>
      </c>
      <c r="K520" t="str">
        <f>IFERROR(__xludf.DUMMYFUNCTION("""COMPUTED_VALUE"""),"")</f>
        <v/>
      </c>
    </row>
    <row r="521">
      <c r="A521" t="str">
        <f>IFERROR(__xludf.DUMMYFUNCTION("""COMPUTED_VALUE"""),"")</f>
        <v/>
      </c>
      <c r="B521" t="str">
        <f>IFERROR(__xludf.DUMMYFUNCTION("""COMPUTED_VALUE"""),"")</f>
        <v/>
      </c>
      <c r="C521" t="str">
        <f>IFERROR(__xludf.DUMMYFUNCTION("""COMPUTED_VALUE"""),"")</f>
        <v/>
      </c>
      <c r="D521" t="str">
        <f>IFERROR(__xludf.DUMMYFUNCTION("""COMPUTED_VALUE"""),"")</f>
        <v/>
      </c>
      <c r="E521" t="str">
        <f>IFERROR(__xludf.DUMMYFUNCTION("""COMPUTED_VALUE"""),"")</f>
        <v/>
      </c>
      <c r="F521" t="str">
        <f>IFERROR(__xludf.DUMMYFUNCTION("""COMPUTED_VALUE"""),"")</f>
        <v/>
      </c>
      <c r="G521" t="str">
        <f>IFERROR(__xludf.DUMMYFUNCTION("""COMPUTED_VALUE"""),"")</f>
        <v/>
      </c>
      <c r="H521" t="str">
        <f>IFERROR(__xludf.DUMMYFUNCTION("""COMPUTED_VALUE"""),"")</f>
        <v/>
      </c>
      <c r="I521" t="str">
        <f>IFERROR(__xludf.DUMMYFUNCTION("""COMPUTED_VALUE"""),"")</f>
        <v/>
      </c>
      <c r="J521" t="str">
        <f>IFERROR(__xludf.DUMMYFUNCTION("""COMPUTED_VALUE"""),"")</f>
        <v/>
      </c>
      <c r="K521" t="str">
        <f>IFERROR(__xludf.DUMMYFUNCTION("""COMPUTED_VALUE"""),"")</f>
        <v/>
      </c>
    </row>
    <row r="522">
      <c r="A522" t="str">
        <f>IFERROR(__xludf.DUMMYFUNCTION("""COMPUTED_VALUE"""),"")</f>
        <v/>
      </c>
      <c r="B522" t="str">
        <f>IFERROR(__xludf.DUMMYFUNCTION("""COMPUTED_VALUE"""),"")</f>
        <v/>
      </c>
      <c r="C522" t="str">
        <f>IFERROR(__xludf.DUMMYFUNCTION("""COMPUTED_VALUE"""),"")</f>
        <v/>
      </c>
      <c r="D522" t="str">
        <f>IFERROR(__xludf.DUMMYFUNCTION("""COMPUTED_VALUE"""),"")</f>
        <v/>
      </c>
      <c r="E522" t="str">
        <f>IFERROR(__xludf.DUMMYFUNCTION("""COMPUTED_VALUE"""),"")</f>
        <v/>
      </c>
      <c r="F522" t="str">
        <f>IFERROR(__xludf.DUMMYFUNCTION("""COMPUTED_VALUE"""),"")</f>
        <v/>
      </c>
      <c r="G522" t="str">
        <f>IFERROR(__xludf.DUMMYFUNCTION("""COMPUTED_VALUE"""),"")</f>
        <v/>
      </c>
      <c r="H522" t="str">
        <f>IFERROR(__xludf.DUMMYFUNCTION("""COMPUTED_VALUE"""),"")</f>
        <v/>
      </c>
      <c r="I522" t="str">
        <f>IFERROR(__xludf.DUMMYFUNCTION("""COMPUTED_VALUE"""),"")</f>
        <v/>
      </c>
      <c r="J522" t="str">
        <f>IFERROR(__xludf.DUMMYFUNCTION("""COMPUTED_VALUE"""),"")</f>
        <v/>
      </c>
      <c r="K522" t="str">
        <f>IFERROR(__xludf.DUMMYFUNCTION("""COMPUTED_VALUE"""),"")</f>
        <v/>
      </c>
    </row>
    <row r="523">
      <c r="A523" t="str">
        <f>IFERROR(__xludf.DUMMYFUNCTION("""COMPUTED_VALUE"""),"")</f>
        <v/>
      </c>
      <c r="B523" t="str">
        <f>IFERROR(__xludf.DUMMYFUNCTION("""COMPUTED_VALUE"""),"")</f>
        <v/>
      </c>
      <c r="C523" t="str">
        <f>IFERROR(__xludf.DUMMYFUNCTION("""COMPUTED_VALUE"""),"")</f>
        <v/>
      </c>
      <c r="D523" t="str">
        <f>IFERROR(__xludf.DUMMYFUNCTION("""COMPUTED_VALUE"""),"")</f>
        <v/>
      </c>
      <c r="E523" t="str">
        <f>IFERROR(__xludf.DUMMYFUNCTION("""COMPUTED_VALUE"""),"")</f>
        <v/>
      </c>
      <c r="F523" t="str">
        <f>IFERROR(__xludf.DUMMYFUNCTION("""COMPUTED_VALUE"""),"")</f>
        <v/>
      </c>
      <c r="G523" t="str">
        <f>IFERROR(__xludf.DUMMYFUNCTION("""COMPUTED_VALUE"""),"")</f>
        <v/>
      </c>
      <c r="H523" t="str">
        <f>IFERROR(__xludf.DUMMYFUNCTION("""COMPUTED_VALUE"""),"")</f>
        <v/>
      </c>
      <c r="I523" t="str">
        <f>IFERROR(__xludf.DUMMYFUNCTION("""COMPUTED_VALUE"""),"")</f>
        <v/>
      </c>
      <c r="J523" t="str">
        <f>IFERROR(__xludf.DUMMYFUNCTION("""COMPUTED_VALUE"""),"")</f>
        <v/>
      </c>
      <c r="K523" t="str">
        <f>IFERROR(__xludf.DUMMYFUNCTION("""COMPUTED_VALUE"""),"")</f>
        <v/>
      </c>
    </row>
    <row r="524">
      <c r="A524" t="str">
        <f>IFERROR(__xludf.DUMMYFUNCTION("""COMPUTED_VALUE"""),"")</f>
        <v/>
      </c>
      <c r="B524" t="str">
        <f>IFERROR(__xludf.DUMMYFUNCTION("""COMPUTED_VALUE"""),"")</f>
        <v/>
      </c>
      <c r="C524" t="str">
        <f>IFERROR(__xludf.DUMMYFUNCTION("""COMPUTED_VALUE"""),"")</f>
        <v/>
      </c>
      <c r="D524" t="str">
        <f>IFERROR(__xludf.DUMMYFUNCTION("""COMPUTED_VALUE"""),"")</f>
        <v/>
      </c>
      <c r="E524" t="str">
        <f>IFERROR(__xludf.DUMMYFUNCTION("""COMPUTED_VALUE"""),"")</f>
        <v/>
      </c>
      <c r="F524" t="str">
        <f>IFERROR(__xludf.DUMMYFUNCTION("""COMPUTED_VALUE"""),"")</f>
        <v/>
      </c>
      <c r="G524" t="str">
        <f>IFERROR(__xludf.DUMMYFUNCTION("""COMPUTED_VALUE"""),"")</f>
        <v/>
      </c>
      <c r="H524" t="str">
        <f>IFERROR(__xludf.DUMMYFUNCTION("""COMPUTED_VALUE"""),"")</f>
        <v/>
      </c>
      <c r="I524" t="str">
        <f>IFERROR(__xludf.DUMMYFUNCTION("""COMPUTED_VALUE"""),"")</f>
        <v/>
      </c>
      <c r="J524" t="str">
        <f>IFERROR(__xludf.DUMMYFUNCTION("""COMPUTED_VALUE"""),"")</f>
        <v/>
      </c>
      <c r="K524" t="str">
        <f>IFERROR(__xludf.DUMMYFUNCTION("""COMPUTED_VALUE"""),"")</f>
        <v/>
      </c>
    </row>
    <row r="525">
      <c r="A525" t="str">
        <f>IFERROR(__xludf.DUMMYFUNCTION("""COMPUTED_VALUE"""),"")</f>
        <v/>
      </c>
      <c r="B525" t="str">
        <f>IFERROR(__xludf.DUMMYFUNCTION("""COMPUTED_VALUE"""),"")</f>
        <v/>
      </c>
      <c r="C525" t="str">
        <f>IFERROR(__xludf.DUMMYFUNCTION("""COMPUTED_VALUE"""),"")</f>
        <v/>
      </c>
      <c r="D525" t="str">
        <f>IFERROR(__xludf.DUMMYFUNCTION("""COMPUTED_VALUE"""),"")</f>
        <v/>
      </c>
      <c r="E525" t="str">
        <f>IFERROR(__xludf.DUMMYFUNCTION("""COMPUTED_VALUE"""),"")</f>
        <v/>
      </c>
      <c r="F525" t="str">
        <f>IFERROR(__xludf.DUMMYFUNCTION("""COMPUTED_VALUE"""),"")</f>
        <v/>
      </c>
      <c r="G525" t="str">
        <f>IFERROR(__xludf.DUMMYFUNCTION("""COMPUTED_VALUE"""),"")</f>
        <v/>
      </c>
      <c r="H525" t="str">
        <f>IFERROR(__xludf.DUMMYFUNCTION("""COMPUTED_VALUE"""),"")</f>
        <v/>
      </c>
      <c r="I525" t="str">
        <f>IFERROR(__xludf.DUMMYFUNCTION("""COMPUTED_VALUE"""),"")</f>
        <v/>
      </c>
      <c r="J525" t="str">
        <f>IFERROR(__xludf.DUMMYFUNCTION("""COMPUTED_VALUE"""),"")</f>
        <v/>
      </c>
      <c r="K525" t="str">
        <f>IFERROR(__xludf.DUMMYFUNCTION("""COMPUTED_VALUE"""),"")</f>
        <v/>
      </c>
    </row>
    <row r="526">
      <c r="A526" t="str">
        <f>IFERROR(__xludf.DUMMYFUNCTION("""COMPUTED_VALUE"""),"")</f>
        <v/>
      </c>
      <c r="B526" t="str">
        <f>IFERROR(__xludf.DUMMYFUNCTION("""COMPUTED_VALUE"""),"")</f>
        <v/>
      </c>
      <c r="C526" t="str">
        <f>IFERROR(__xludf.DUMMYFUNCTION("""COMPUTED_VALUE"""),"")</f>
        <v/>
      </c>
      <c r="D526" t="str">
        <f>IFERROR(__xludf.DUMMYFUNCTION("""COMPUTED_VALUE"""),"")</f>
        <v/>
      </c>
      <c r="E526" t="str">
        <f>IFERROR(__xludf.DUMMYFUNCTION("""COMPUTED_VALUE"""),"")</f>
        <v/>
      </c>
      <c r="F526" t="str">
        <f>IFERROR(__xludf.DUMMYFUNCTION("""COMPUTED_VALUE"""),"")</f>
        <v/>
      </c>
      <c r="G526" t="str">
        <f>IFERROR(__xludf.DUMMYFUNCTION("""COMPUTED_VALUE"""),"")</f>
        <v/>
      </c>
      <c r="H526" t="str">
        <f>IFERROR(__xludf.DUMMYFUNCTION("""COMPUTED_VALUE"""),"")</f>
        <v/>
      </c>
      <c r="I526" t="str">
        <f>IFERROR(__xludf.DUMMYFUNCTION("""COMPUTED_VALUE"""),"")</f>
        <v/>
      </c>
      <c r="J526" t="str">
        <f>IFERROR(__xludf.DUMMYFUNCTION("""COMPUTED_VALUE"""),"")</f>
        <v/>
      </c>
      <c r="K526" t="str">
        <f>IFERROR(__xludf.DUMMYFUNCTION("""COMPUTED_VALUE"""),"")</f>
        <v/>
      </c>
    </row>
    <row r="527">
      <c r="A527" t="str">
        <f>IFERROR(__xludf.DUMMYFUNCTION("""COMPUTED_VALUE"""),"")</f>
        <v/>
      </c>
      <c r="B527" t="str">
        <f>IFERROR(__xludf.DUMMYFUNCTION("""COMPUTED_VALUE"""),"")</f>
        <v/>
      </c>
      <c r="C527" t="str">
        <f>IFERROR(__xludf.DUMMYFUNCTION("""COMPUTED_VALUE"""),"")</f>
        <v/>
      </c>
      <c r="D527" t="str">
        <f>IFERROR(__xludf.DUMMYFUNCTION("""COMPUTED_VALUE"""),"")</f>
        <v/>
      </c>
      <c r="E527" t="str">
        <f>IFERROR(__xludf.DUMMYFUNCTION("""COMPUTED_VALUE"""),"")</f>
        <v/>
      </c>
      <c r="F527" t="str">
        <f>IFERROR(__xludf.DUMMYFUNCTION("""COMPUTED_VALUE"""),"")</f>
        <v/>
      </c>
      <c r="G527" t="str">
        <f>IFERROR(__xludf.DUMMYFUNCTION("""COMPUTED_VALUE"""),"")</f>
        <v/>
      </c>
      <c r="H527" t="str">
        <f>IFERROR(__xludf.DUMMYFUNCTION("""COMPUTED_VALUE"""),"")</f>
        <v/>
      </c>
      <c r="I527" t="str">
        <f>IFERROR(__xludf.DUMMYFUNCTION("""COMPUTED_VALUE"""),"")</f>
        <v/>
      </c>
      <c r="J527" t="str">
        <f>IFERROR(__xludf.DUMMYFUNCTION("""COMPUTED_VALUE"""),"")</f>
        <v/>
      </c>
      <c r="K527" t="str">
        <f>IFERROR(__xludf.DUMMYFUNCTION("""COMPUTED_VALUE"""),"")</f>
        <v/>
      </c>
    </row>
    <row r="528">
      <c r="A528" t="str">
        <f>IFERROR(__xludf.DUMMYFUNCTION("""COMPUTED_VALUE"""),"")</f>
        <v/>
      </c>
      <c r="B528" t="str">
        <f>IFERROR(__xludf.DUMMYFUNCTION("""COMPUTED_VALUE"""),"")</f>
        <v/>
      </c>
      <c r="C528" t="str">
        <f>IFERROR(__xludf.DUMMYFUNCTION("""COMPUTED_VALUE"""),"")</f>
        <v/>
      </c>
      <c r="D528" t="str">
        <f>IFERROR(__xludf.DUMMYFUNCTION("""COMPUTED_VALUE"""),"")</f>
        <v/>
      </c>
      <c r="E528" t="str">
        <f>IFERROR(__xludf.DUMMYFUNCTION("""COMPUTED_VALUE"""),"")</f>
        <v/>
      </c>
      <c r="F528" t="str">
        <f>IFERROR(__xludf.DUMMYFUNCTION("""COMPUTED_VALUE"""),"")</f>
        <v/>
      </c>
      <c r="G528" t="str">
        <f>IFERROR(__xludf.DUMMYFUNCTION("""COMPUTED_VALUE"""),"")</f>
        <v/>
      </c>
      <c r="H528" t="str">
        <f>IFERROR(__xludf.DUMMYFUNCTION("""COMPUTED_VALUE"""),"")</f>
        <v/>
      </c>
      <c r="I528" t="str">
        <f>IFERROR(__xludf.DUMMYFUNCTION("""COMPUTED_VALUE"""),"")</f>
        <v/>
      </c>
      <c r="J528" t="str">
        <f>IFERROR(__xludf.DUMMYFUNCTION("""COMPUTED_VALUE"""),"")</f>
        <v/>
      </c>
      <c r="K528" t="str">
        <f>IFERROR(__xludf.DUMMYFUNCTION("""COMPUTED_VALUE"""),"")</f>
        <v/>
      </c>
    </row>
    <row r="529">
      <c r="A529" t="str">
        <f>IFERROR(__xludf.DUMMYFUNCTION("""COMPUTED_VALUE"""),"")</f>
        <v/>
      </c>
      <c r="B529" t="str">
        <f>IFERROR(__xludf.DUMMYFUNCTION("""COMPUTED_VALUE"""),"")</f>
        <v/>
      </c>
      <c r="C529" t="str">
        <f>IFERROR(__xludf.DUMMYFUNCTION("""COMPUTED_VALUE"""),"")</f>
        <v/>
      </c>
      <c r="D529" t="str">
        <f>IFERROR(__xludf.DUMMYFUNCTION("""COMPUTED_VALUE"""),"")</f>
        <v/>
      </c>
      <c r="E529" t="str">
        <f>IFERROR(__xludf.DUMMYFUNCTION("""COMPUTED_VALUE"""),"")</f>
        <v/>
      </c>
      <c r="F529" t="str">
        <f>IFERROR(__xludf.DUMMYFUNCTION("""COMPUTED_VALUE"""),"")</f>
        <v/>
      </c>
      <c r="G529" t="str">
        <f>IFERROR(__xludf.DUMMYFUNCTION("""COMPUTED_VALUE"""),"")</f>
        <v/>
      </c>
      <c r="H529" t="str">
        <f>IFERROR(__xludf.DUMMYFUNCTION("""COMPUTED_VALUE"""),"")</f>
        <v/>
      </c>
      <c r="I529" t="str">
        <f>IFERROR(__xludf.DUMMYFUNCTION("""COMPUTED_VALUE"""),"")</f>
        <v/>
      </c>
      <c r="J529" t="str">
        <f>IFERROR(__xludf.DUMMYFUNCTION("""COMPUTED_VALUE"""),"")</f>
        <v/>
      </c>
      <c r="K529" t="str">
        <f>IFERROR(__xludf.DUMMYFUNCTION("""COMPUTED_VALUE"""),"")</f>
        <v/>
      </c>
    </row>
    <row r="530">
      <c r="A530" t="str">
        <f>IFERROR(__xludf.DUMMYFUNCTION("""COMPUTED_VALUE"""),"")</f>
        <v/>
      </c>
      <c r="B530" t="str">
        <f>IFERROR(__xludf.DUMMYFUNCTION("""COMPUTED_VALUE"""),"")</f>
        <v/>
      </c>
      <c r="C530" t="str">
        <f>IFERROR(__xludf.DUMMYFUNCTION("""COMPUTED_VALUE"""),"")</f>
        <v/>
      </c>
      <c r="D530" t="str">
        <f>IFERROR(__xludf.DUMMYFUNCTION("""COMPUTED_VALUE"""),"")</f>
        <v/>
      </c>
      <c r="E530" t="str">
        <f>IFERROR(__xludf.DUMMYFUNCTION("""COMPUTED_VALUE"""),"")</f>
        <v/>
      </c>
      <c r="F530" t="str">
        <f>IFERROR(__xludf.DUMMYFUNCTION("""COMPUTED_VALUE"""),"")</f>
        <v/>
      </c>
      <c r="G530" t="str">
        <f>IFERROR(__xludf.DUMMYFUNCTION("""COMPUTED_VALUE"""),"")</f>
        <v/>
      </c>
      <c r="H530" t="str">
        <f>IFERROR(__xludf.DUMMYFUNCTION("""COMPUTED_VALUE"""),"")</f>
        <v/>
      </c>
      <c r="I530" t="str">
        <f>IFERROR(__xludf.DUMMYFUNCTION("""COMPUTED_VALUE"""),"")</f>
        <v/>
      </c>
      <c r="J530" t="str">
        <f>IFERROR(__xludf.DUMMYFUNCTION("""COMPUTED_VALUE"""),"")</f>
        <v/>
      </c>
      <c r="K530" t="str">
        <f>IFERROR(__xludf.DUMMYFUNCTION("""COMPUTED_VALUE"""),"")</f>
        <v/>
      </c>
    </row>
    <row r="531">
      <c r="A531" t="str">
        <f>IFERROR(__xludf.DUMMYFUNCTION("""COMPUTED_VALUE"""),"")</f>
        <v/>
      </c>
      <c r="B531" t="str">
        <f>IFERROR(__xludf.DUMMYFUNCTION("""COMPUTED_VALUE"""),"")</f>
        <v/>
      </c>
      <c r="C531" t="str">
        <f>IFERROR(__xludf.DUMMYFUNCTION("""COMPUTED_VALUE"""),"")</f>
        <v/>
      </c>
      <c r="D531" t="str">
        <f>IFERROR(__xludf.DUMMYFUNCTION("""COMPUTED_VALUE"""),"")</f>
        <v/>
      </c>
      <c r="E531" t="str">
        <f>IFERROR(__xludf.DUMMYFUNCTION("""COMPUTED_VALUE"""),"")</f>
        <v/>
      </c>
      <c r="F531" t="str">
        <f>IFERROR(__xludf.DUMMYFUNCTION("""COMPUTED_VALUE"""),"")</f>
        <v/>
      </c>
      <c r="G531" t="str">
        <f>IFERROR(__xludf.DUMMYFUNCTION("""COMPUTED_VALUE"""),"")</f>
        <v/>
      </c>
      <c r="H531" t="str">
        <f>IFERROR(__xludf.DUMMYFUNCTION("""COMPUTED_VALUE"""),"")</f>
        <v/>
      </c>
      <c r="I531" t="str">
        <f>IFERROR(__xludf.DUMMYFUNCTION("""COMPUTED_VALUE"""),"")</f>
        <v/>
      </c>
      <c r="J531" t="str">
        <f>IFERROR(__xludf.DUMMYFUNCTION("""COMPUTED_VALUE"""),"")</f>
        <v/>
      </c>
      <c r="K531" t="str">
        <f>IFERROR(__xludf.DUMMYFUNCTION("""COMPUTED_VALUE"""),"")</f>
        <v/>
      </c>
    </row>
    <row r="532">
      <c r="A532" t="str">
        <f>IFERROR(__xludf.DUMMYFUNCTION("""COMPUTED_VALUE"""),"")</f>
        <v/>
      </c>
      <c r="B532" t="str">
        <f>IFERROR(__xludf.DUMMYFUNCTION("""COMPUTED_VALUE"""),"")</f>
        <v/>
      </c>
      <c r="C532" t="str">
        <f>IFERROR(__xludf.DUMMYFUNCTION("""COMPUTED_VALUE"""),"")</f>
        <v/>
      </c>
      <c r="D532" t="str">
        <f>IFERROR(__xludf.DUMMYFUNCTION("""COMPUTED_VALUE"""),"")</f>
        <v/>
      </c>
      <c r="E532" t="str">
        <f>IFERROR(__xludf.DUMMYFUNCTION("""COMPUTED_VALUE"""),"")</f>
        <v/>
      </c>
      <c r="F532" t="str">
        <f>IFERROR(__xludf.DUMMYFUNCTION("""COMPUTED_VALUE"""),"")</f>
        <v/>
      </c>
      <c r="G532" t="str">
        <f>IFERROR(__xludf.DUMMYFUNCTION("""COMPUTED_VALUE"""),"")</f>
        <v/>
      </c>
      <c r="H532" t="str">
        <f>IFERROR(__xludf.DUMMYFUNCTION("""COMPUTED_VALUE"""),"")</f>
        <v/>
      </c>
      <c r="I532" t="str">
        <f>IFERROR(__xludf.DUMMYFUNCTION("""COMPUTED_VALUE"""),"")</f>
        <v/>
      </c>
      <c r="J532" t="str">
        <f>IFERROR(__xludf.DUMMYFUNCTION("""COMPUTED_VALUE"""),"")</f>
        <v/>
      </c>
      <c r="K532" t="str">
        <f>IFERROR(__xludf.DUMMYFUNCTION("""COMPUTED_VALUE"""),"")</f>
        <v/>
      </c>
    </row>
    <row r="533">
      <c r="A533" t="str">
        <f>IFERROR(__xludf.DUMMYFUNCTION("""COMPUTED_VALUE"""),"")</f>
        <v/>
      </c>
      <c r="B533" t="str">
        <f>IFERROR(__xludf.DUMMYFUNCTION("""COMPUTED_VALUE"""),"")</f>
        <v/>
      </c>
      <c r="C533" t="str">
        <f>IFERROR(__xludf.DUMMYFUNCTION("""COMPUTED_VALUE"""),"")</f>
        <v/>
      </c>
      <c r="D533" t="str">
        <f>IFERROR(__xludf.DUMMYFUNCTION("""COMPUTED_VALUE"""),"")</f>
        <v/>
      </c>
      <c r="E533" t="str">
        <f>IFERROR(__xludf.DUMMYFUNCTION("""COMPUTED_VALUE"""),"")</f>
        <v/>
      </c>
      <c r="F533" t="str">
        <f>IFERROR(__xludf.DUMMYFUNCTION("""COMPUTED_VALUE"""),"")</f>
        <v/>
      </c>
      <c r="G533" t="str">
        <f>IFERROR(__xludf.DUMMYFUNCTION("""COMPUTED_VALUE"""),"")</f>
        <v/>
      </c>
      <c r="H533" t="str">
        <f>IFERROR(__xludf.DUMMYFUNCTION("""COMPUTED_VALUE"""),"")</f>
        <v/>
      </c>
      <c r="I533" t="str">
        <f>IFERROR(__xludf.DUMMYFUNCTION("""COMPUTED_VALUE"""),"")</f>
        <v/>
      </c>
      <c r="J533" t="str">
        <f>IFERROR(__xludf.DUMMYFUNCTION("""COMPUTED_VALUE"""),"")</f>
        <v/>
      </c>
      <c r="K533" t="str">
        <f>IFERROR(__xludf.DUMMYFUNCTION("""COMPUTED_VALUE"""),"")</f>
        <v/>
      </c>
    </row>
    <row r="534">
      <c r="A534" t="str">
        <f>IFERROR(__xludf.DUMMYFUNCTION("""COMPUTED_VALUE"""),"")</f>
        <v/>
      </c>
      <c r="B534" t="str">
        <f>IFERROR(__xludf.DUMMYFUNCTION("""COMPUTED_VALUE"""),"")</f>
        <v/>
      </c>
      <c r="C534" t="str">
        <f>IFERROR(__xludf.DUMMYFUNCTION("""COMPUTED_VALUE"""),"")</f>
        <v/>
      </c>
      <c r="D534" t="str">
        <f>IFERROR(__xludf.DUMMYFUNCTION("""COMPUTED_VALUE"""),"")</f>
        <v/>
      </c>
      <c r="E534" t="str">
        <f>IFERROR(__xludf.DUMMYFUNCTION("""COMPUTED_VALUE"""),"")</f>
        <v/>
      </c>
      <c r="F534" t="str">
        <f>IFERROR(__xludf.DUMMYFUNCTION("""COMPUTED_VALUE"""),"")</f>
        <v/>
      </c>
      <c r="G534" t="str">
        <f>IFERROR(__xludf.DUMMYFUNCTION("""COMPUTED_VALUE"""),"")</f>
        <v/>
      </c>
      <c r="H534" t="str">
        <f>IFERROR(__xludf.DUMMYFUNCTION("""COMPUTED_VALUE"""),"")</f>
        <v/>
      </c>
      <c r="I534" t="str">
        <f>IFERROR(__xludf.DUMMYFUNCTION("""COMPUTED_VALUE"""),"")</f>
        <v/>
      </c>
      <c r="J534" t="str">
        <f>IFERROR(__xludf.DUMMYFUNCTION("""COMPUTED_VALUE"""),"")</f>
        <v/>
      </c>
      <c r="K534" t="str">
        <f>IFERROR(__xludf.DUMMYFUNCTION("""COMPUTED_VALUE"""),"")</f>
        <v/>
      </c>
    </row>
    <row r="535">
      <c r="A535" t="str">
        <f>IFERROR(__xludf.DUMMYFUNCTION("""COMPUTED_VALUE"""),"")</f>
        <v/>
      </c>
      <c r="B535" t="str">
        <f>IFERROR(__xludf.DUMMYFUNCTION("""COMPUTED_VALUE"""),"")</f>
        <v/>
      </c>
      <c r="C535" t="str">
        <f>IFERROR(__xludf.DUMMYFUNCTION("""COMPUTED_VALUE"""),"")</f>
        <v/>
      </c>
      <c r="D535" t="str">
        <f>IFERROR(__xludf.DUMMYFUNCTION("""COMPUTED_VALUE"""),"")</f>
        <v/>
      </c>
      <c r="E535" t="str">
        <f>IFERROR(__xludf.DUMMYFUNCTION("""COMPUTED_VALUE"""),"")</f>
        <v/>
      </c>
      <c r="F535" t="str">
        <f>IFERROR(__xludf.DUMMYFUNCTION("""COMPUTED_VALUE"""),"")</f>
        <v/>
      </c>
      <c r="G535" t="str">
        <f>IFERROR(__xludf.DUMMYFUNCTION("""COMPUTED_VALUE"""),"")</f>
        <v/>
      </c>
      <c r="H535" t="str">
        <f>IFERROR(__xludf.DUMMYFUNCTION("""COMPUTED_VALUE"""),"")</f>
        <v/>
      </c>
      <c r="I535" t="str">
        <f>IFERROR(__xludf.DUMMYFUNCTION("""COMPUTED_VALUE"""),"")</f>
        <v/>
      </c>
      <c r="J535" t="str">
        <f>IFERROR(__xludf.DUMMYFUNCTION("""COMPUTED_VALUE"""),"")</f>
        <v/>
      </c>
      <c r="K535" t="str">
        <f>IFERROR(__xludf.DUMMYFUNCTION("""COMPUTED_VALUE"""),"")</f>
        <v/>
      </c>
    </row>
    <row r="536">
      <c r="A536" t="str">
        <f>IFERROR(__xludf.DUMMYFUNCTION("""COMPUTED_VALUE"""),"")</f>
        <v/>
      </c>
      <c r="B536" t="str">
        <f>IFERROR(__xludf.DUMMYFUNCTION("""COMPUTED_VALUE"""),"")</f>
        <v/>
      </c>
      <c r="C536" t="str">
        <f>IFERROR(__xludf.DUMMYFUNCTION("""COMPUTED_VALUE"""),"")</f>
        <v/>
      </c>
      <c r="D536" t="str">
        <f>IFERROR(__xludf.DUMMYFUNCTION("""COMPUTED_VALUE"""),"")</f>
        <v/>
      </c>
      <c r="E536" t="str">
        <f>IFERROR(__xludf.DUMMYFUNCTION("""COMPUTED_VALUE"""),"")</f>
        <v/>
      </c>
      <c r="F536" t="str">
        <f>IFERROR(__xludf.DUMMYFUNCTION("""COMPUTED_VALUE"""),"")</f>
        <v/>
      </c>
      <c r="G536" t="str">
        <f>IFERROR(__xludf.DUMMYFUNCTION("""COMPUTED_VALUE"""),"")</f>
        <v/>
      </c>
      <c r="H536" t="str">
        <f>IFERROR(__xludf.DUMMYFUNCTION("""COMPUTED_VALUE"""),"")</f>
        <v/>
      </c>
      <c r="I536" t="str">
        <f>IFERROR(__xludf.DUMMYFUNCTION("""COMPUTED_VALUE"""),"")</f>
        <v/>
      </c>
      <c r="J536" t="str">
        <f>IFERROR(__xludf.DUMMYFUNCTION("""COMPUTED_VALUE"""),"")</f>
        <v/>
      </c>
      <c r="K536" t="str">
        <f>IFERROR(__xludf.DUMMYFUNCTION("""COMPUTED_VALUE"""),"")</f>
        <v/>
      </c>
    </row>
    <row r="537">
      <c r="A537" t="str">
        <f>IFERROR(__xludf.DUMMYFUNCTION("""COMPUTED_VALUE"""),"")</f>
        <v/>
      </c>
      <c r="B537" t="str">
        <f>IFERROR(__xludf.DUMMYFUNCTION("""COMPUTED_VALUE"""),"")</f>
        <v/>
      </c>
      <c r="C537" t="str">
        <f>IFERROR(__xludf.DUMMYFUNCTION("""COMPUTED_VALUE"""),"")</f>
        <v/>
      </c>
      <c r="D537" t="str">
        <f>IFERROR(__xludf.DUMMYFUNCTION("""COMPUTED_VALUE"""),"")</f>
        <v/>
      </c>
      <c r="E537" t="str">
        <f>IFERROR(__xludf.DUMMYFUNCTION("""COMPUTED_VALUE"""),"")</f>
        <v/>
      </c>
      <c r="F537" t="str">
        <f>IFERROR(__xludf.DUMMYFUNCTION("""COMPUTED_VALUE"""),"")</f>
        <v/>
      </c>
      <c r="G537" t="str">
        <f>IFERROR(__xludf.DUMMYFUNCTION("""COMPUTED_VALUE"""),"")</f>
        <v/>
      </c>
      <c r="H537" t="str">
        <f>IFERROR(__xludf.DUMMYFUNCTION("""COMPUTED_VALUE"""),"")</f>
        <v/>
      </c>
      <c r="I537" t="str">
        <f>IFERROR(__xludf.DUMMYFUNCTION("""COMPUTED_VALUE"""),"")</f>
        <v/>
      </c>
      <c r="J537" t="str">
        <f>IFERROR(__xludf.DUMMYFUNCTION("""COMPUTED_VALUE"""),"")</f>
        <v/>
      </c>
      <c r="K537" t="str">
        <f>IFERROR(__xludf.DUMMYFUNCTION("""COMPUTED_VALUE"""),"")</f>
        <v/>
      </c>
    </row>
    <row r="538">
      <c r="A538" t="str">
        <f>IFERROR(__xludf.DUMMYFUNCTION("""COMPUTED_VALUE"""),"")</f>
        <v/>
      </c>
      <c r="B538" t="str">
        <f>IFERROR(__xludf.DUMMYFUNCTION("""COMPUTED_VALUE"""),"")</f>
        <v/>
      </c>
      <c r="C538" t="str">
        <f>IFERROR(__xludf.DUMMYFUNCTION("""COMPUTED_VALUE"""),"")</f>
        <v/>
      </c>
      <c r="D538" t="str">
        <f>IFERROR(__xludf.DUMMYFUNCTION("""COMPUTED_VALUE"""),"")</f>
        <v/>
      </c>
      <c r="E538" t="str">
        <f>IFERROR(__xludf.DUMMYFUNCTION("""COMPUTED_VALUE"""),"")</f>
        <v/>
      </c>
      <c r="F538" t="str">
        <f>IFERROR(__xludf.DUMMYFUNCTION("""COMPUTED_VALUE"""),"")</f>
        <v/>
      </c>
      <c r="G538" t="str">
        <f>IFERROR(__xludf.DUMMYFUNCTION("""COMPUTED_VALUE"""),"")</f>
        <v/>
      </c>
      <c r="H538" t="str">
        <f>IFERROR(__xludf.DUMMYFUNCTION("""COMPUTED_VALUE"""),"")</f>
        <v/>
      </c>
      <c r="I538" t="str">
        <f>IFERROR(__xludf.DUMMYFUNCTION("""COMPUTED_VALUE"""),"")</f>
        <v/>
      </c>
      <c r="J538" t="str">
        <f>IFERROR(__xludf.DUMMYFUNCTION("""COMPUTED_VALUE"""),"")</f>
        <v/>
      </c>
      <c r="K538" t="str">
        <f>IFERROR(__xludf.DUMMYFUNCTION("""COMPUTED_VALUE"""),"")</f>
        <v/>
      </c>
    </row>
    <row r="539">
      <c r="A539" t="str">
        <f>IFERROR(__xludf.DUMMYFUNCTION("""COMPUTED_VALUE"""),"")</f>
        <v/>
      </c>
      <c r="B539" t="str">
        <f>IFERROR(__xludf.DUMMYFUNCTION("""COMPUTED_VALUE"""),"")</f>
        <v/>
      </c>
      <c r="C539" t="str">
        <f>IFERROR(__xludf.DUMMYFUNCTION("""COMPUTED_VALUE"""),"")</f>
        <v/>
      </c>
      <c r="D539" t="str">
        <f>IFERROR(__xludf.DUMMYFUNCTION("""COMPUTED_VALUE"""),"")</f>
        <v/>
      </c>
      <c r="E539" t="str">
        <f>IFERROR(__xludf.DUMMYFUNCTION("""COMPUTED_VALUE"""),"")</f>
        <v/>
      </c>
      <c r="F539" t="str">
        <f>IFERROR(__xludf.DUMMYFUNCTION("""COMPUTED_VALUE"""),"")</f>
        <v/>
      </c>
      <c r="G539" t="str">
        <f>IFERROR(__xludf.DUMMYFUNCTION("""COMPUTED_VALUE"""),"")</f>
        <v/>
      </c>
      <c r="H539" t="str">
        <f>IFERROR(__xludf.DUMMYFUNCTION("""COMPUTED_VALUE"""),"")</f>
        <v/>
      </c>
      <c r="I539" t="str">
        <f>IFERROR(__xludf.DUMMYFUNCTION("""COMPUTED_VALUE"""),"")</f>
        <v/>
      </c>
      <c r="J539" t="str">
        <f>IFERROR(__xludf.DUMMYFUNCTION("""COMPUTED_VALUE"""),"")</f>
        <v/>
      </c>
      <c r="K539" t="str">
        <f>IFERROR(__xludf.DUMMYFUNCTION("""COMPUTED_VALUE"""),"")</f>
        <v/>
      </c>
    </row>
    <row r="540">
      <c r="A540" t="str">
        <f>IFERROR(__xludf.DUMMYFUNCTION("""COMPUTED_VALUE"""),"")</f>
        <v/>
      </c>
      <c r="B540" t="str">
        <f>IFERROR(__xludf.DUMMYFUNCTION("""COMPUTED_VALUE"""),"")</f>
        <v/>
      </c>
      <c r="C540" t="str">
        <f>IFERROR(__xludf.DUMMYFUNCTION("""COMPUTED_VALUE"""),"")</f>
        <v/>
      </c>
      <c r="D540" t="str">
        <f>IFERROR(__xludf.DUMMYFUNCTION("""COMPUTED_VALUE"""),"")</f>
        <v/>
      </c>
      <c r="E540" t="str">
        <f>IFERROR(__xludf.DUMMYFUNCTION("""COMPUTED_VALUE"""),"")</f>
        <v/>
      </c>
      <c r="F540" t="str">
        <f>IFERROR(__xludf.DUMMYFUNCTION("""COMPUTED_VALUE"""),"")</f>
        <v/>
      </c>
      <c r="G540" t="str">
        <f>IFERROR(__xludf.DUMMYFUNCTION("""COMPUTED_VALUE"""),"")</f>
        <v/>
      </c>
      <c r="H540" t="str">
        <f>IFERROR(__xludf.DUMMYFUNCTION("""COMPUTED_VALUE"""),"")</f>
        <v/>
      </c>
      <c r="I540" t="str">
        <f>IFERROR(__xludf.DUMMYFUNCTION("""COMPUTED_VALUE"""),"")</f>
        <v/>
      </c>
      <c r="J540" t="str">
        <f>IFERROR(__xludf.DUMMYFUNCTION("""COMPUTED_VALUE"""),"")</f>
        <v/>
      </c>
      <c r="K540" t="str">
        <f>IFERROR(__xludf.DUMMYFUNCTION("""COMPUTED_VALUE"""),"")</f>
        <v/>
      </c>
    </row>
    <row r="541">
      <c r="A541" t="str">
        <f>IFERROR(__xludf.DUMMYFUNCTION("""COMPUTED_VALUE"""),"")</f>
        <v/>
      </c>
      <c r="B541" t="str">
        <f>IFERROR(__xludf.DUMMYFUNCTION("""COMPUTED_VALUE"""),"")</f>
        <v/>
      </c>
      <c r="C541" t="str">
        <f>IFERROR(__xludf.DUMMYFUNCTION("""COMPUTED_VALUE"""),"")</f>
        <v/>
      </c>
      <c r="D541" t="str">
        <f>IFERROR(__xludf.DUMMYFUNCTION("""COMPUTED_VALUE"""),"")</f>
        <v/>
      </c>
      <c r="E541" t="str">
        <f>IFERROR(__xludf.DUMMYFUNCTION("""COMPUTED_VALUE"""),"")</f>
        <v/>
      </c>
      <c r="F541" t="str">
        <f>IFERROR(__xludf.DUMMYFUNCTION("""COMPUTED_VALUE"""),"")</f>
        <v/>
      </c>
      <c r="G541" t="str">
        <f>IFERROR(__xludf.DUMMYFUNCTION("""COMPUTED_VALUE"""),"")</f>
        <v/>
      </c>
      <c r="H541" t="str">
        <f>IFERROR(__xludf.DUMMYFUNCTION("""COMPUTED_VALUE"""),"")</f>
        <v/>
      </c>
      <c r="I541" t="str">
        <f>IFERROR(__xludf.DUMMYFUNCTION("""COMPUTED_VALUE"""),"")</f>
        <v/>
      </c>
      <c r="J541" t="str">
        <f>IFERROR(__xludf.DUMMYFUNCTION("""COMPUTED_VALUE"""),"")</f>
        <v/>
      </c>
      <c r="K541" t="str">
        <f>IFERROR(__xludf.DUMMYFUNCTION("""COMPUTED_VALUE"""),"")</f>
        <v/>
      </c>
    </row>
    <row r="542">
      <c r="A542" t="str">
        <f>IFERROR(__xludf.DUMMYFUNCTION("""COMPUTED_VALUE"""),"")</f>
        <v/>
      </c>
      <c r="B542" t="str">
        <f>IFERROR(__xludf.DUMMYFUNCTION("""COMPUTED_VALUE"""),"")</f>
        <v/>
      </c>
      <c r="C542" t="str">
        <f>IFERROR(__xludf.DUMMYFUNCTION("""COMPUTED_VALUE"""),"")</f>
        <v/>
      </c>
      <c r="D542" t="str">
        <f>IFERROR(__xludf.DUMMYFUNCTION("""COMPUTED_VALUE"""),"")</f>
        <v/>
      </c>
      <c r="E542" t="str">
        <f>IFERROR(__xludf.DUMMYFUNCTION("""COMPUTED_VALUE"""),"")</f>
        <v/>
      </c>
      <c r="F542" t="str">
        <f>IFERROR(__xludf.DUMMYFUNCTION("""COMPUTED_VALUE"""),"")</f>
        <v/>
      </c>
      <c r="G542" t="str">
        <f>IFERROR(__xludf.DUMMYFUNCTION("""COMPUTED_VALUE"""),"")</f>
        <v/>
      </c>
      <c r="H542" t="str">
        <f>IFERROR(__xludf.DUMMYFUNCTION("""COMPUTED_VALUE"""),"")</f>
        <v/>
      </c>
      <c r="I542" t="str">
        <f>IFERROR(__xludf.DUMMYFUNCTION("""COMPUTED_VALUE"""),"")</f>
        <v/>
      </c>
      <c r="J542" t="str">
        <f>IFERROR(__xludf.DUMMYFUNCTION("""COMPUTED_VALUE"""),"")</f>
        <v/>
      </c>
      <c r="K542" t="str">
        <f>IFERROR(__xludf.DUMMYFUNCTION("""COMPUTED_VALUE"""),"")</f>
        <v/>
      </c>
    </row>
    <row r="543">
      <c r="A543" t="str">
        <f>IFERROR(__xludf.DUMMYFUNCTION("""COMPUTED_VALUE"""),"")</f>
        <v/>
      </c>
      <c r="B543" t="str">
        <f>IFERROR(__xludf.DUMMYFUNCTION("""COMPUTED_VALUE"""),"")</f>
        <v/>
      </c>
      <c r="C543" t="str">
        <f>IFERROR(__xludf.DUMMYFUNCTION("""COMPUTED_VALUE"""),"")</f>
        <v/>
      </c>
      <c r="D543" t="str">
        <f>IFERROR(__xludf.DUMMYFUNCTION("""COMPUTED_VALUE"""),"")</f>
        <v/>
      </c>
      <c r="E543" t="str">
        <f>IFERROR(__xludf.DUMMYFUNCTION("""COMPUTED_VALUE"""),"")</f>
        <v/>
      </c>
      <c r="F543" t="str">
        <f>IFERROR(__xludf.DUMMYFUNCTION("""COMPUTED_VALUE"""),"")</f>
        <v/>
      </c>
      <c r="G543" t="str">
        <f>IFERROR(__xludf.DUMMYFUNCTION("""COMPUTED_VALUE"""),"")</f>
        <v/>
      </c>
      <c r="H543" t="str">
        <f>IFERROR(__xludf.DUMMYFUNCTION("""COMPUTED_VALUE"""),"")</f>
        <v/>
      </c>
      <c r="I543" t="str">
        <f>IFERROR(__xludf.DUMMYFUNCTION("""COMPUTED_VALUE"""),"")</f>
        <v/>
      </c>
      <c r="J543" t="str">
        <f>IFERROR(__xludf.DUMMYFUNCTION("""COMPUTED_VALUE"""),"")</f>
        <v/>
      </c>
      <c r="K543" t="str">
        <f>IFERROR(__xludf.DUMMYFUNCTION("""COMPUTED_VALUE"""),"")</f>
        <v/>
      </c>
    </row>
    <row r="544">
      <c r="A544" t="str">
        <f>IFERROR(__xludf.DUMMYFUNCTION("""COMPUTED_VALUE"""),"")</f>
        <v/>
      </c>
      <c r="B544" t="str">
        <f>IFERROR(__xludf.DUMMYFUNCTION("""COMPUTED_VALUE"""),"")</f>
        <v/>
      </c>
      <c r="C544" t="str">
        <f>IFERROR(__xludf.DUMMYFUNCTION("""COMPUTED_VALUE"""),"")</f>
        <v/>
      </c>
      <c r="D544" t="str">
        <f>IFERROR(__xludf.DUMMYFUNCTION("""COMPUTED_VALUE"""),"")</f>
        <v/>
      </c>
      <c r="E544" t="str">
        <f>IFERROR(__xludf.DUMMYFUNCTION("""COMPUTED_VALUE"""),"")</f>
        <v/>
      </c>
      <c r="F544" t="str">
        <f>IFERROR(__xludf.DUMMYFUNCTION("""COMPUTED_VALUE"""),"")</f>
        <v/>
      </c>
      <c r="G544" t="str">
        <f>IFERROR(__xludf.DUMMYFUNCTION("""COMPUTED_VALUE"""),"")</f>
        <v/>
      </c>
      <c r="H544" t="str">
        <f>IFERROR(__xludf.DUMMYFUNCTION("""COMPUTED_VALUE"""),"")</f>
        <v/>
      </c>
      <c r="I544" t="str">
        <f>IFERROR(__xludf.DUMMYFUNCTION("""COMPUTED_VALUE"""),"")</f>
        <v/>
      </c>
      <c r="J544" t="str">
        <f>IFERROR(__xludf.DUMMYFUNCTION("""COMPUTED_VALUE"""),"")</f>
        <v/>
      </c>
      <c r="K544" t="str">
        <f>IFERROR(__xludf.DUMMYFUNCTION("""COMPUTED_VALUE"""),"")</f>
        <v/>
      </c>
    </row>
    <row r="545">
      <c r="A545" t="str">
        <f>IFERROR(__xludf.DUMMYFUNCTION("""COMPUTED_VALUE"""),"")</f>
        <v/>
      </c>
      <c r="B545" t="str">
        <f>IFERROR(__xludf.DUMMYFUNCTION("""COMPUTED_VALUE"""),"")</f>
        <v/>
      </c>
      <c r="C545" t="str">
        <f>IFERROR(__xludf.DUMMYFUNCTION("""COMPUTED_VALUE"""),"")</f>
        <v/>
      </c>
      <c r="D545" t="str">
        <f>IFERROR(__xludf.DUMMYFUNCTION("""COMPUTED_VALUE"""),"")</f>
        <v/>
      </c>
      <c r="E545" t="str">
        <f>IFERROR(__xludf.DUMMYFUNCTION("""COMPUTED_VALUE"""),"")</f>
        <v/>
      </c>
      <c r="F545" t="str">
        <f>IFERROR(__xludf.DUMMYFUNCTION("""COMPUTED_VALUE"""),"")</f>
        <v/>
      </c>
      <c r="G545" t="str">
        <f>IFERROR(__xludf.DUMMYFUNCTION("""COMPUTED_VALUE"""),"")</f>
        <v/>
      </c>
      <c r="H545" t="str">
        <f>IFERROR(__xludf.DUMMYFUNCTION("""COMPUTED_VALUE"""),"")</f>
        <v/>
      </c>
      <c r="I545" t="str">
        <f>IFERROR(__xludf.DUMMYFUNCTION("""COMPUTED_VALUE"""),"")</f>
        <v/>
      </c>
      <c r="J545" t="str">
        <f>IFERROR(__xludf.DUMMYFUNCTION("""COMPUTED_VALUE"""),"")</f>
        <v/>
      </c>
      <c r="K545" t="str">
        <f>IFERROR(__xludf.DUMMYFUNCTION("""COMPUTED_VALUE"""),"")</f>
        <v/>
      </c>
    </row>
    <row r="546">
      <c r="A546" t="str">
        <f>IFERROR(__xludf.DUMMYFUNCTION("""COMPUTED_VALUE"""),"")</f>
        <v/>
      </c>
      <c r="B546" t="str">
        <f>IFERROR(__xludf.DUMMYFUNCTION("""COMPUTED_VALUE"""),"")</f>
        <v/>
      </c>
      <c r="C546" t="str">
        <f>IFERROR(__xludf.DUMMYFUNCTION("""COMPUTED_VALUE"""),"")</f>
        <v/>
      </c>
      <c r="D546" t="str">
        <f>IFERROR(__xludf.DUMMYFUNCTION("""COMPUTED_VALUE"""),"")</f>
        <v/>
      </c>
      <c r="E546" t="str">
        <f>IFERROR(__xludf.DUMMYFUNCTION("""COMPUTED_VALUE"""),"")</f>
        <v/>
      </c>
      <c r="F546" t="str">
        <f>IFERROR(__xludf.DUMMYFUNCTION("""COMPUTED_VALUE"""),"")</f>
        <v/>
      </c>
      <c r="G546" t="str">
        <f>IFERROR(__xludf.DUMMYFUNCTION("""COMPUTED_VALUE"""),"")</f>
        <v/>
      </c>
      <c r="H546" t="str">
        <f>IFERROR(__xludf.DUMMYFUNCTION("""COMPUTED_VALUE"""),"")</f>
        <v/>
      </c>
      <c r="I546" t="str">
        <f>IFERROR(__xludf.DUMMYFUNCTION("""COMPUTED_VALUE"""),"")</f>
        <v/>
      </c>
      <c r="J546" t="str">
        <f>IFERROR(__xludf.DUMMYFUNCTION("""COMPUTED_VALUE"""),"")</f>
        <v/>
      </c>
      <c r="K546" t="str">
        <f>IFERROR(__xludf.DUMMYFUNCTION("""COMPUTED_VALUE"""),"")</f>
        <v/>
      </c>
    </row>
    <row r="547">
      <c r="A547" t="str">
        <f>IFERROR(__xludf.DUMMYFUNCTION("""COMPUTED_VALUE"""),"")</f>
        <v/>
      </c>
      <c r="B547" t="str">
        <f>IFERROR(__xludf.DUMMYFUNCTION("""COMPUTED_VALUE"""),"")</f>
        <v/>
      </c>
      <c r="C547" t="str">
        <f>IFERROR(__xludf.DUMMYFUNCTION("""COMPUTED_VALUE"""),"")</f>
        <v/>
      </c>
      <c r="D547" t="str">
        <f>IFERROR(__xludf.DUMMYFUNCTION("""COMPUTED_VALUE"""),"")</f>
        <v/>
      </c>
      <c r="E547" t="str">
        <f>IFERROR(__xludf.DUMMYFUNCTION("""COMPUTED_VALUE"""),"")</f>
        <v/>
      </c>
      <c r="F547" t="str">
        <f>IFERROR(__xludf.DUMMYFUNCTION("""COMPUTED_VALUE"""),"")</f>
        <v/>
      </c>
      <c r="G547" t="str">
        <f>IFERROR(__xludf.DUMMYFUNCTION("""COMPUTED_VALUE"""),"")</f>
        <v/>
      </c>
      <c r="H547" t="str">
        <f>IFERROR(__xludf.DUMMYFUNCTION("""COMPUTED_VALUE"""),"")</f>
        <v/>
      </c>
      <c r="I547" t="str">
        <f>IFERROR(__xludf.DUMMYFUNCTION("""COMPUTED_VALUE"""),"")</f>
        <v/>
      </c>
      <c r="J547" t="str">
        <f>IFERROR(__xludf.DUMMYFUNCTION("""COMPUTED_VALUE"""),"")</f>
        <v/>
      </c>
      <c r="K547" t="str">
        <f>IFERROR(__xludf.DUMMYFUNCTION("""COMPUTED_VALUE"""),"")</f>
        <v/>
      </c>
    </row>
    <row r="548">
      <c r="A548" t="str">
        <f>IFERROR(__xludf.DUMMYFUNCTION("""COMPUTED_VALUE"""),"")</f>
        <v/>
      </c>
      <c r="B548" t="str">
        <f>IFERROR(__xludf.DUMMYFUNCTION("""COMPUTED_VALUE"""),"")</f>
        <v/>
      </c>
      <c r="C548" t="str">
        <f>IFERROR(__xludf.DUMMYFUNCTION("""COMPUTED_VALUE"""),"")</f>
        <v/>
      </c>
      <c r="D548" t="str">
        <f>IFERROR(__xludf.DUMMYFUNCTION("""COMPUTED_VALUE"""),"")</f>
        <v/>
      </c>
      <c r="E548" t="str">
        <f>IFERROR(__xludf.DUMMYFUNCTION("""COMPUTED_VALUE"""),"")</f>
        <v/>
      </c>
      <c r="F548" t="str">
        <f>IFERROR(__xludf.DUMMYFUNCTION("""COMPUTED_VALUE"""),"")</f>
        <v/>
      </c>
      <c r="G548" t="str">
        <f>IFERROR(__xludf.DUMMYFUNCTION("""COMPUTED_VALUE"""),"")</f>
        <v/>
      </c>
      <c r="H548" t="str">
        <f>IFERROR(__xludf.DUMMYFUNCTION("""COMPUTED_VALUE"""),"")</f>
        <v/>
      </c>
      <c r="I548" t="str">
        <f>IFERROR(__xludf.DUMMYFUNCTION("""COMPUTED_VALUE"""),"")</f>
        <v/>
      </c>
      <c r="J548" t="str">
        <f>IFERROR(__xludf.DUMMYFUNCTION("""COMPUTED_VALUE"""),"")</f>
        <v/>
      </c>
      <c r="K548" t="str">
        <f>IFERROR(__xludf.DUMMYFUNCTION("""COMPUTED_VALUE"""),"")</f>
        <v/>
      </c>
    </row>
    <row r="549">
      <c r="A549" t="str">
        <f>IFERROR(__xludf.DUMMYFUNCTION("""COMPUTED_VALUE"""),"")</f>
        <v/>
      </c>
      <c r="B549" t="str">
        <f>IFERROR(__xludf.DUMMYFUNCTION("""COMPUTED_VALUE"""),"")</f>
        <v/>
      </c>
      <c r="C549" t="str">
        <f>IFERROR(__xludf.DUMMYFUNCTION("""COMPUTED_VALUE"""),"")</f>
        <v/>
      </c>
      <c r="D549" t="str">
        <f>IFERROR(__xludf.DUMMYFUNCTION("""COMPUTED_VALUE"""),"")</f>
        <v/>
      </c>
      <c r="E549" t="str">
        <f>IFERROR(__xludf.DUMMYFUNCTION("""COMPUTED_VALUE"""),"")</f>
        <v/>
      </c>
      <c r="F549" t="str">
        <f>IFERROR(__xludf.DUMMYFUNCTION("""COMPUTED_VALUE"""),"")</f>
        <v/>
      </c>
      <c r="G549" t="str">
        <f>IFERROR(__xludf.DUMMYFUNCTION("""COMPUTED_VALUE"""),"")</f>
        <v/>
      </c>
      <c r="H549" t="str">
        <f>IFERROR(__xludf.DUMMYFUNCTION("""COMPUTED_VALUE"""),"")</f>
        <v/>
      </c>
      <c r="I549" t="str">
        <f>IFERROR(__xludf.DUMMYFUNCTION("""COMPUTED_VALUE"""),"")</f>
        <v/>
      </c>
      <c r="J549" t="str">
        <f>IFERROR(__xludf.DUMMYFUNCTION("""COMPUTED_VALUE"""),"")</f>
        <v/>
      </c>
      <c r="K549" t="str">
        <f>IFERROR(__xludf.DUMMYFUNCTION("""COMPUTED_VALUE"""),"")</f>
        <v/>
      </c>
    </row>
    <row r="550">
      <c r="A550" t="str">
        <f>IFERROR(__xludf.DUMMYFUNCTION("""COMPUTED_VALUE"""),"")</f>
        <v/>
      </c>
      <c r="B550" t="str">
        <f>IFERROR(__xludf.DUMMYFUNCTION("""COMPUTED_VALUE"""),"")</f>
        <v/>
      </c>
      <c r="C550" t="str">
        <f>IFERROR(__xludf.DUMMYFUNCTION("""COMPUTED_VALUE"""),"")</f>
        <v/>
      </c>
      <c r="D550" t="str">
        <f>IFERROR(__xludf.DUMMYFUNCTION("""COMPUTED_VALUE"""),"")</f>
        <v/>
      </c>
      <c r="E550" t="str">
        <f>IFERROR(__xludf.DUMMYFUNCTION("""COMPUTED_VALUE"""),"")</f>
        <v/>
      </c>
      <c r="F550" t="str">
        <f>IFERROR(__xludf.DUMMYFUNCTION("""COMPUTED_VALUE"""),"")</f>
        <v/>
      </c>
      <c r="G550" t="str">
        <f>IFERROR(__xludf.DUMMYFUNCTION("""COMPUTED_VALUE"""),"")</f>
        <v/>
      </c>
      <c r="H550" t="str">
        <f>IFERROR(__xludf.DUMMYFUNCTION("""COMPUTED_VALUE"""),"")</f>
        <v/>
      </c>
      <c r="I550" t="str">
        <f>IFERROR(__xludf.DUMMYFUNCTION("""COMPUTED_VALUE"""),"")</f>
        <v/>
      </c>
      <c r="J550" t="str">
        <f>IFERROR(__xludf.DUMMYFUNCTION("""COMPUTED_VALUE"""),"")</f>
        <v/>
      </c>
      <c r="K550" t="str">
        <f>IFERROR(__xludf.DUMMYFUNCTION("""COMPUTED_VALUE"""),"")</f>
        <v/>
      </c>
    </row>
    <row r="551">
      <c r="A551" t="str">
        <f>IFERROR(__xludf.DUMMYFUNCTION("""COMPUTED_VALUE"""),"")</f>
        <v/>
      </c>
      <c r="B551" t="str">
        <f>IFERROR(__xludf.DUMMYFUNCTION("""COMPUTED_VALUE"""),"")</f>
        <v/>
      </c>
      <c r="C551" t="str">
        <f>IFERROR(__xludf.DUMMYFUNCTION("""COMPUTED_VALUE"""),"")</f>
        <v/>
      </c>
      <c r="D551" t="str">
        <f>IFERROR(__xludf.DUMMYFUNCTION("""COMPUTED_VALUE"""),"")</f>
        <v/>
      </c>
      <c r="E551" t="str">
        <f>IFERROR(__xludf.DUMMYFUNCTION("""COMPUTED_VALUE"""),"")</f>
        <v/>
      </c>
      <c r="F551" t="str">
        <f>IFERROR(__xludf.DUMMYFUNCTION("""COMPUTED_VALUE"""),"")</f>
        <v/>
      </c>
      <c r="G551" t="str">
        <f>IFERROR(__xludf.DUMMYFUNCTION("""COMPUTED_VALUE"""),"")</f>
        <v/>
      </c>
      <c r="H551" t="str">
        <f>IFERROR(__xludf.DUMMYFUNCTION("""COMPUTED_VALUE"""),"")</f>
        <v/>
      </c>
      <c r="I551" t="str">
        <f>IFERROR(__xludf.DUMMYFUNCTION("""COMPUTED_VALUE"""),"")</f>
        <v/>
      </c>
      <c r="J551" t="str">
        <f>IFERROR(__xludf.DUMMYFUNCTION("""COMPUTED_VALUE"""),"")</f>
        <v/>
      </c>
      <c r="K551" t="str">
        <f>IFERROR(__xludf.DUMMYFUNCTION("""COMPUTED_VALUE"""),"")</f>
        <v/>
      </c>
    </row>
    <row r="552">
      <c r="A552" t="str">
        <f>IFERROR(__xludf.DUMMYFUNCTION("""COMPUTED_VALUE"""),"")</f>
        <v/>
      </c>
      <c r="B552" t="str">
        <f>IFERROR(__xludf.DUMMYFUNCTION("""COMPUTED_VALUE"""),"")</f>
        <v/>
      </c>
      <c r="C552" t="str">
        <f>IFERROR(__xludf.DUMMYFUNCTION("""COMPUTED_VALUE"""),"")</f>
        <v/>
      </c>
      <c r="D552" t="str">
        <f>IFERROR(__xludf.DUMMYFUNCTION("""COMPUTED_VALUE"""),"")</f>
        <v/>
      </c>
      <c r="E552" t="str">
        <f>IFERROR(__xludf.DUMMYFUNCTION("""COMPUTED_VALUE"""),"")</f>
        <v/>
      </c>
      <c r="F552" t="str">
        <f>IFERROR(__xludf.DUMMYFUNCTION("""COMPUTED_VALUE"""),"")</f>
        <v/>
      </c>
      <c r="G552" t="str">
        <f>IFERROR(__xludf.DUMMYFUNCTION("""COMPUTED_VALUE"""),"")</f>
        <v/>
      </c>
      <c r="H552" t="str">
        <f>IFERROR(__xludf.DUMMYFUNCTION("""COMPUTED_VALUE"""),"")</f>
        <v/>
      </c>
      <c r="I552" t="str">
        <f>IFERROR(__xludf.DUMMYFUNCTION("""COMPUTED_VALUE"""),"")</f>
        <v/>
      </c>
      <c r="J552" t="str">
        <f>IFERROR(__xludf.DUMMYFUNCTION("""COMPUTED_VALUE"""),"")</f>
        <v/>
      </c>
      <c r="K552" t="str">
        <f>IFERROR(__xludf.DUMMYFUNCTION("""COMPUTED_VALUE"""),"")</f>
        <v/>
      </c>
    </row>
    <row r="553">
      <c r="A553" t="str">
        <f>IFERROR(__xludf.DUMMYFUNCTION("""COMPUTED_VALUE"""),"")</f>
        <v/>
      </c>
      <c r="B553" t="str">
        <f>IFERROR(__xludf.DUMMYFUNCTION("""COMPUTED_VALUE"""),"")</f>
        <v/>
      </c>
      <c r="C553" t="str">
        <f>IFERROR(__xludf.DUMMYFUNCTION("""COMPUTED_VALUE"""),"")</f>
        <v/>
      </c>
      <c r="D553" t="str">
        <f>IFERROR(__xludf.DUMMYFUNCTION("""COMPUTED_VALUE"""),"")</f>
        <v/>
      </c>
      <c r="E553" t="str">
        <f>IFERROR(__xludf.DUMMYFUNCTION("""COMPUTED_VALUE"""),"")</f>
        <v/>
      </c>
      <c r="F553" t="str">
        <f>IFERROR(__xludf.DUMMYFUNCTION("""COMPUTED_VALUE"""),"")</f>
        <v/>
      </c>
      <c r="G553" t="str">
        <f>IFERROR(__xludf.DUMMYFUNCTION("""COMPUTED_VALUE"""),"")</f>
        <v/>
      </c>
      <c r="H553" t="str">
        <f>IFERROR(__xludf.DUMMYFUNCTION("""COMPUTED_VALUE"""),"")</f>
        <v/>
      </c>
      <c r="I553" t="str">
        <f>IFERROR(__xludf.DUMMYFUNCTION("""COMPUTED_VALUE"""),"")</f>
        <v/>
      </c>
      <c r="J553" t="str">
        <f>IFERROR(__xludf.DUMMYFUNCTION("""COMPUTED_VALUE"""),"")</f>
        <v/>
      </c>
      <c r="K553" t="str">
        <f>IFERROR(__xludf.DUMMYFUNCTION("""COMPUTED_VALUE"""),"")</f>
        <v/>
      </c>
    </row>
    <row r="554">
      <c r="A554" t="str">
        <f>IFERROR(__xludf.DUMMYFUNCTION("""COMPUTED_VALUE"""),"")</f>
        <v/>
      </c>
      <c r="B554" t="str">
        <f>IFERROR(__xludf.DUMMYFUNCTION("""COMPUTED_VALUE"""),"")</f>
        <v/>
      </c>
      <c r="C554" t="str">
        <f>IFERROR(__xludf.DUMMYFUNCTION("""COMPUTED_VALUE"""),"")</f>
        <v/>
      </c>
      <c r="D554" t="str">
        <f>IFERROR(__xludf.DUMMYFUNCTION("""COMPUTED_VALUE"""),"")</f>
        <v/>
      </c>
      <c r="E554" t="str">
        <f>IFERROR(__xludf.DUMMYFUNCTION("""COMPUTED_VALUE"""),"")</f>
        <v/>
      </c>
      <c r="F554" t="str">
        <f>IFERROR(__xludf.DUMMYFUNCTION("""COMPUTED_VALUE"""),"")</f>
        <v/>
      </c>
      <c r="G554" t="str">
        <f>IFERROR(__xludf.DUMMYFUNCTION("""COMPUTED_VALUE"""),"")</f>
        <v/>
      </c>
      <c r="H554" t="str">
        <f>IFERROR(__xludf.DUMMYFUNCTION("""COMPUTED_VALUE"""),"")</f>
        <v/>
      </c>
      <c r="I554" t="str">
        <f>IFERROR(__xludf.DUMMYFUNCTION("""COMPUTED_VALUE"""),"")</f>
        <v/>
      </c>
      <c r="J554" t="str">
        <f>IFERROR(__xludf.DUMMYFUNCTION("""COMPUTED_VALUE"""),"")</f>
        <v/>
      </c>
      <c r="K554" t="str">
        <f>IFERROR(__xludf.DUMMYFUNCTION("""COMPUTED_VALUE"""),"")</f>
        <v/>
      </c>
    </row>
    <row r="555">
      <c r="A555" t="str">
        <f>IFERROR(__xludf.DUMMYFUNCTION("""COMPUTED_VALUE"""),"")</f>
        <v/>
      </c>
      <c r="B555" t="str">
        <f>IFERROR(__xludf.DUMMYFUNCTION("""COMPUTED_VALUE"""),"")</f>
        <v/>
      </c>
      <c r="C555" t="str">
        <f>IFERROR(__xludf.DUMMYFUNCTION("""COMPUTED_VALUE"""),"")</f>
        <v/>
      </c>
      <c r="D555" t="str">
        <f>IFERROR(__xludf.DUMMYFUNCTION("""COMPUTED_VALUE"""),"")</f>
        <v/>
      </c>
      <c r="E555" t="str">
        <f>IFERROR(__xludf.DUMMYFUNCTION("""COMPUTED_VALUE"""),"")</f>
        <v/>
      </c>
      <c r="F555" t="str">
        <f>IFERROR(__xludf.DUMMYFUNCTION("""COMPUTED_VALUE"""),"")</f>
        <v/>
      </c>
      <c r="G555" t="str">
        <f>IFERROR(__xludf.DUMMYFUNCTION("""COMPUTED_VALUE"""),"")</f>
        <v/>
      </c>
      <c r="H555" t="str">
        <f>IFERROR(__xludf.DUMMYFUNCTION("""COMPUTED_VALUE"""),"")</f>
        <v/>
      </c>
      <c r="I555" t="str">
        <f>IFERROR(__xludf.DUMMYFUNCTION("""COMPUTED_VALUE"""),"")</f>
        <v/>
      </c>
      <c r="J555" t="str">
        <f>IFERROR(__xludf.DUMMYFUNCTION("""COMPUTED_VALUE"""),"")</f>
        <v/>
      </c>
      <c r="K555" t="str">
        <f>IFERROR(__xludf.DUMMYFUNCTION("""COMPUTED_VALUE"""),"")</f>
        <v/>
      </c>
    </row>
    <row r="556">
      <c r="A556" t="str">
        <f>IFERROR(__xludf.DUMMYFUNCTION("""COMPUTED_VALUE"""),"")</f>
        <v/>
      </c>
      <c r="B556" t="str">
        <f>IFERROR(__xludf.DUMMYFUNCTION("""COMPUTED_VALUE"""),"")</f>
        <v/>
      </c>
      <c r="C556" t="str">
        <f>IFERROR(__xludf.DUMMYFUNCTION("""COMPUTED_VALUE"""),"")</f>
        <v/>
      </c>
      <c r="D556" t="str">
        <f>IFERROR(__xludf.DUMMYFUNCTION("""COMPUTED_VALUE"""),"")</f>
        <v/>
      </c>
      <c r="E556" t="str">
        <f>IFERROR(__xludf.DUMMYFUNCTION("""COMPUTED_VALUE"""),"")</f>
        <v/>
      </c>
      <c r="F556" t="str">
        <f>IFERROR(__xludf.DUMMYFUNCTION("""COMPUTED_VALUE"""),"")</f>
        <v/>
      </c>
      <c r="G556" t="str">
        <f>IFERROR(__xludf.DUMMYFUNCTION("""COMPUTED_VALUE"""),"")</f>
        <v/>
      </c>
      <c r="H556" t="str">
        <f>IFERROR(__xludf.DUMMYFUNCTION("""COMPUTED_VALUE"""),"")</f>
        <v/>
      </c>
      <c r="I556" t="str">
        <f>IFERROR(__xludf.DUMMYFUNCTION("""COMPUTED_VALUE"""),"")</f>
        <v/>
      </c>
      <c r="J556" t="str">
        <f>IFERROR(__xludf.DUMMYFUNCTION("""COMPUTED_VALUE"""),"")</f>
        <v/>
      </c>
      <c r="K556" t="str">
        <f>IFERROR(__xludf.DUMMYFUNCTION("""COMPUTED_VALUE"""),"")</f>
        <v/>
      </c>
    </row>
    <row r="557">
      <c r="A557" t="str">
        <f>IFERROR(__xludf.DUMMYFUNCTION("""COMPUTED_VALUE"""),"")</f>
        <v/>
      </c>
      <c r="B557" t="str">
        <f>IFERROR(__xludf.DUMMYFUNCTION("""COMPUTED_VALUE"""),"")</f>
        <v/>
      </c>
      <c r="C557" t="str">
        <f>IFERROR(__xludf.DUMMYFUNCTION("""COMPUTED_VALUE"""),"")</f>
        <v/>
      </c>
      <c r="D557" t="str">
        <f>IFERROR(__xludf.DUMMYFUNCTION("""COMPUTED_VALUE"""),"")</f>
        <v/>
      </c>
      <c r="E557" t="str">
        <f>IFERROR(__xludf.DUMMYFUNCTION("""COMPUTED_VALUE"""),"")</f>
        <v/>
      </c>
      <c r="F557" t="str">
        <f>IFERROR(__xludf.DUMMYFUNCTION("""COMPUTED_VALUE"""),"")</f>
        <v/>
      </c>
      <c r="G557" t="str">
        <f>IFERROR(__xludf.DUMMYFUNCTION("""COMPUTED_VALUE"""),"")</f>
        <v/>
      </c>
      <c r="H557" t="str">
        <f>IFERROR(__xludf.DUMMYFUNCTION("""COMPUTED_VALUE"""),"")</f>
        <v/>
      </c>
      <c r="I557" t="str">
        <f>IFERROR(__xludf.DUMMYFUNCTION("""COMPUTED_VALUE"""),"")</f>
        <v/>
      </c>
      <c r="J557" t="str">
        <f>IFERROR(__xludf.DUMMYFUNCTION("""COMPUTED_VALUE"""),"")</f>
        <v/>
      </c>
      <c r="K557" t="str">
        <f>IFERROR(__xludf.DUMMYFUNCTION("""COMPUTED_VALUE"""),"")</f>
        <v/>
      </c>
    </row>
    <row r="558">
      <c r="A558" t="str">
        <f>IFERROR(__xludf.DUMMYFUNCTION("""COMPUTED_VALUE"""),"")</f>
        <v/>
      </c>
      <c r="B558" t="str">
        <f>IFERROR(__xludf.DUMMYFUNCTION("""COMPUTED_VALUE"""),"")</f>
        <v/>
      </c>
      <c r="C558" t="str">
        <f>IFERROR(__xludf.DUMMYFUNCTION("""COMPUTED_VALUE"""),"")</f>
        <v/>
      </c>
      <c r="D558" t="str">
        <f>IFERROR(__xludf.DUMMYFUNCTION("""COMPUTED_VALUE"""),"")</f>
        <v/>
      </c>
      <c r="E558" t="str">
        <f>IFERROR(__xludf.DUMMYFUNCTION("""COMPUTED_VALUE"""),"")</f>
        <v/>
      </c>
      <c r="F558" t="str">
        <f>IFERROR(__xludf.DUMMYFUNCTION("""COMPUTED_VALUE"""),"")</f>
        <v/>
      </c>
      <c r="G558" t="str">
        <f>IFERROR(__xludf.DUMMYFUNCTION("""COMPUTED_VALUE"""),"")</f>
        <v/>
      </c>
      <c r="H558" t="str">
        <f>IFERROR(__xludf.DUMMYFUNCTION("""COMPUTED_VALUE"""),"")</f>
        <v/>
      </c>
      <c r="I558" t="str">
        <f>IFERROR(__xludf.DUMMYFUNCTION("""COMPUTED_VALUE"""),"")</f>
        <v/>
      </c>
      <c r="J558" t="str">
        <f>IFERROR(__xludf.DUMMYFUNCTION("""COMPUTED_VALUE"""),"")</f>
        <v/>
      </c>
      <c r="K558" t="str">
        <f>IFERROR(__xludf.DUMMYFUNCTION("""COMPUTED_VALUE"""),"")</f>
        <v/>
      </c>
    </row>
    <row r="559">
      <c r="A559" t="str">
        <f>IFERROR(__xludf.DUMMYFUNCTION("""COMPUTED_VALUE"""),"")</f>
        <v/>
      </c>
      <c r="B559" t="str">
        <f>IFERROR(__xludf.DUMMYFUNCTION("""COMPUTED_VALUE"""),"")</f>
        <v/>
      </c>
      <c r="C559" t="str">
        <f>IFERROR(__xludf.DUMMYFUNCTION("""COMPUTED_VALUE"""),"")</f>
        <v/>
      </c>
      <c r="D559" t="str">
        <f>IFERROR(__xludf.DUMMYFUNCTION("""COMPUTED_VALUE"""),"")</f>
        <v/>
      </c>
      <c r="E559" t="str">
        <f>IFERROR(__xludf.DUMMYFUNCTION("""COMPUTED_VALUE"""),"")</f>
        <v/>
      </c>
      <c r="F559" t="str">
        <f>IFERROR(__xludf.DUMMYFUNCTION("""COMPUTED_VALUE"""),"")</f>
        <v/>
      </c>
      <c r="G559" t="str">
        <f>IFERROR(__xludf.DUMMYFUNCTION("""COMPUTED_VALUE"""),"")</f>
        <v/>
      </c>
      <c r="H559" t="str">
        <f>IFERROR(__xludf.DUMMYFUNCTION("""COMPUTED_VALUE"""),"")</f>
        <v/>
      </c>
      <c r="I559" t="str">
        <f>IFERROR(__xludf.DUMMYFUNCTION("""COMPUTED_VALUE"""),"")</f>
        <v/>
      </c>
      <c r="J559" t="str">
        <f>IFERROR(__xludf.DUMMYFUNCTION("""COMPUTED_VALUE"""),"")</f>
        <v/>
      </c>
      <c r="K559" t="str">
        <f>IFERROR(__xludf.DUMMYFUNCTION("""COMPUTED_VALUE"""),"")</f>
        <v/>
      </c>
    </row>
    <row r="560">
      <c r="A560" t="str">
        <f>IFERROR(__xludf.DUMMYFUNCTION("""COMPUTED_VALUE"""),"")</f>
        <v/>
      </c>
      <c r="B560" t="str">
        <f>IFERROR(__xludf.DUMMYFUNCTION("""COMPUTED_VALUE"""),"")</f>
        <v/>
      </c>
      <c r="C560" t="str">
        <f>IFERROR(__xludf.DUMMYFUNCTION("""COMPUTED_VALUE"""),"")</f>
        <v/>
      </c>
      <c r="D560" t="str">
        <f>IFERROR(__xludf.DUMMYFUNCTION("""COMPUTED_VALUE"""),"")</f>
        <v/>
      </c>
      <c r="E560" t="str">
        <f>IFERROR(__xludf.DUMMYFUNCTION("""COMPUTED_VALUE"""),"")</f>
        <v/>
      </c>
      <c r="F560" t="str">
        <f>IFERROR(__xludf.DUMMYFUNCTION("""COMPUTED_VALUE"""),"")</f>
        <v/>
      </c>
      <c r="G560" t="str">
        <f>IFERROR(__xludf.DUMMYFUNCTION("""COMPUTED_VALUE"""),"")</f>
        <v/>
      </c>
      <c r="H560" t="str">
        <f>IFERROR(__xludf.DUMMYFUNCTION("""COMPUTED_VALUE"""),"")</f>
        <v/>
      </c>
      <c r="I560" t="str">
        <f>IFERROR(__xludf.DUMMYFUNCTION("""COMPUTED_VALUE"""),"")</f>
        <v/>
      </c>
      <c r="J560" t="str">
        <f>IFERROR(__xludf.DUMMYFUNCTION("""COMPUTED_VALUE"""),"")</f>
        <v/>
      </c>
      <c r="K560" t="str">
        <f>IFERROR(__xludf.DUMMYFUNCTION("""COMPUTED_VALUE"""),"")</f>
        <v/>
      </c>
    </row>
    <row r="561">
      <c r="A561" t="str">
        <f>IFERROR(__xludf.DUMMYFUNCTION("""COMPUTED_VALUE"""),"")</f>
        <v/>
      </c>
      <c r="B561" t="str">
        <f>IFERROR(__xludf.DUMMYFUNCTION("""COMPUTED_VALUE"""),"")</f>
        <v/>
      </c>
      <c r="C561" t="str">
        <f>IFERROR(__xludf.DUMMYFUNCTION("""COMPUTED_VALUE"""),"")</f>
        <v/>
      </c>
      <c r="D561" t="str">
        <f>IFERROR(__xludf.DUMMYFUNCTION("""COMPUTED_VALUE"""),"")</f>
        <v/>
      </c>
      <c r="E561" t="str">
        <f>IFERROR(__xludf.DUMMYFUNCTION("""COMPUTED_VALUE"""),"")</f>
        <v/>
      </c>
      <c r="F561" t="str">
        <f>IFERROR(__xludf.DUMMYFUNCTION("""COMPUTED_VALUE"""),"")</f>
        <v/>
      </c>
      <c r="G561" t="str">
        <f>IFERROR(__xludf.DUMMYFUNCTION("""COMPUTED_VALUE"""),"")</f>
        <v/>
      </c>
      <c r="H561" t="str">
        <f>IFERROR(__xludf.DUMMYFUNCTION("""COMPUTED_VALUE"""),"")</f>
        <v/>
      </c>
      <c r="I561" t="str">
        <f>IFERROR(__xludf.DUMMYFUNCTION("""COMPUTED_VALUE"""),"")</f>
        <v/>
      </c>
      <c r="J561" t="str">
        <f>IFERROR(__xludf.DUMMYFUNCTION("""COMPUTED_VALUE"""),"")</f>
        <v/>
      </c>
      <c r="K561" t="str">
        <f>IFERROR(__xludf.DUMMYFUNCTION("""COMPUTED_VALUE"""),"")</f>
        <v/>
      </c>
    </row>
    <row r="562">
      <c r="A562" t="str">
        <f>IFERROR(__xludf.DUMMYFUNCTION("""COMPUTED_VALUE"""),"")</f>
        <v/>
      </c>
      <c r="B562" t="str">
        <f>IFERROR(__xludf.DUMMYFUNCTION("""COMPUTED_VALUE"""),"")</f>
        <v/>
      </c>
      <c r="C562" t="str">
        <f>IFERROR(__xludf.DUMMYFUNCTION("""COMPUTED_VALUE"""),"")</f>
        <v/>
      </c>
      <c r="D562" t="str">
        <f>IFERROR(__xludf.DUMMYFUNCTION("""COMPUTED_VALUE"""),"")</f>
        <v/>
      </c>
      <c r="E562" t="str">
        <f>IFERROR(__xludf.DUMMYFUNCTION("""COMPUTED_VALUE"""),"")</f>
        <v/>
      </c>
      <c r="F562" t="str">
        <f>IFERROR(__xludf.DUMMYFUNCTION("""COMPUTED_VALUE"""),"")</f>
        <v/>
      </c>
      <c r="G562" t="str">
        <f>IFERROR(__xludf.DUMMYFUNCTION("""COMPUTED_VALUE"""),"")</f>
        <v/>
      </c>
      <c r="H562" t="str">
        <f>IFERROR(__xludf.DUMMYFUNCTION("""COMPUTED_VALUE"""),"")</f>
        <v/>
      </c>
      <c r="I562" t="str">
        <f>IFERROR(__xludf.DUMMYFUNCTION("""COMPUTED_VALUE"""),"")</f>
        <v/>
      </c>
      <c r="J562" t="str">
        <f>IFERROR(__xludf.DUMMYFUNCTION("""COMPUTED_VALUE"""),"")</f>
        <v/>
      </c>
      <c r="K562" t="str">
        <f>IFERROR(__xludf.DUMMYFUNCTION("""COMPUTED_VALUE"""),"")</f>
        <v/>
      </c>
    </row>
    <row r="563">
      <c r="A563" t="str">
        <f>IFERROR(__xludf.DUMMYFUNCTION("""COMPUTED_VALUE"""),"")</f>
        <v/>
      </c>
      <c r="B563" t="str">
        <f>IFERROR(__xludf.DUMMYFUNCTION("""COMPUTED_VALUE"""),"")</f>
        <v/>
      </c>
      <c r="C563" t="str">
        <f>IFERROR(__xludf.DUMMYFUNCTION("""COMPUTED_VALUE"""),"")</f>
        <v/>
      </c>
      <c r="D563" t="str">
        <f>IFERROR(__xludf.DUMMYFUNCTION("""COMPUTED_VALUE"""),"")</f>
        <v/>
      </c>
      <c r="E563" t="str">
        <f>IFERROR(__xludf.DUMMYFUNCTION("""COMPUTED_VALUE"""),"")</f>
        <v/>
      </c>
      <c r="F563" t="str">
        <f>IFERROR(__xludf.DUMMYFUNCTION("""COMPUTED_VALUE"""),"")</f>
        <v/>
      </c>
      <c r="G563" t="str">
        <f>IFERROR(__xludf.DUMMYFUNCTION("""COMPUTED_VALUE"""),"")</f>
        <v/>
      </c>
      <c r="H563" t="str">
        <f>IFERROR(__xludf.DUMMYFUNCTION("""COMPUTED_VALUE"""),"")</f>
        <v/>
      </c>
      <c r="I563" t="str">
        <f>IFERROR(__xludf.DUMMYFUNCTION("""COMPUTED_VALUE"""),"")</f>
        <v/>
      </c>
      <c r="J563" t="str">
        <f>IFERROR(__xludf.DUMMYFUNCTION("""COMPUTED_VALUE"""),"")</f>
        <v/>
      </c>
      <c r="K563" t="str">
        <f>IFERROR(__xludf.DUMMYFUNCTION("""COMPUTED_VALUE"""),"")</f>
        <v/>
      </c>
    </row>
    <row r="564">
      <c r="A564" t="str">
        <f>IFERROR(__xludf.DUMMYFUNCTION("""COMPUTED_VALUE"""),"")</f>
        <v/>
      </c>
      <c r="B564" t="str">
        <f>IFERROR(__xludf.DUMMYFUNCTION("""COMPUTED_VALUE"""),"")</f>
        <v/>
      </c>
      <c r="C564" t="str">
        <f>IFERROR(__xludf.DUMMYFUNCTION("""COMPUTED_VALUE"""),"")</f>
        <v/>
      </c>
      <c r="D564" t="str">
        <f>IFERROR(__xludf.DUMMYFUNCTION("""COMPUTED_VALUE"""),"")</f>
        <v/>
      </c>
      <c r="E564" t="str">
        <f>IFERROR(__xludf.DUMMYFUNCTION("""COMPUTED_VALUE"""),"")</f>
        <v/>
      </c>
      <c r="F564" t="str">
        <f>IFERROR(__xludf.DUMMYFUNCTION("""COMPUTED_VALUE"""),"")</f>
        <v/>
      </c>
      <c r="G564" t="str">
        <f>IFERROR(__xludf.DUMMYFUNCTION("""COMPUTED_VALUE"""),"")</f>
        <v/>
      </c>
      <c r="H564" t="str">
        <f>IFERROR(__xludf.DUMMYFUNCTION("""COMPUTED_VALUE"""),"")</f>
        <v/>
      </c>
      <c r="I564" t="str">
        <f>IFERROR(__xludf.DUMMYFUNCTION("""COMPUTED_VALUE"""),"")</f>
        <v/>
      </c>
      <c r="J564" t="str">
        <f>IFERROR(__xludf.DUMMYFUNCTION("""COMPUTED_VALUE"""),"")</f>
        <v/>
      </c>
      <c r="K564" t="str">
        <f>IFERROR(__xludf.DUMMYFUNCTION("""COMPUTED_VALUE"""),"")</f>
        <v/>
      </c>
    </row>
    <row r="565">
      <c r="A565" t="str">
        <f>IFERROR(__xludf.DUMMYFUNCTION("""COMPUTED_VALUE"""),"")</f>
        <v/>
      </c>
      <c r="B565" t="str">
        <f>IFERROR(__xludf.DUMMYFUNCTION("""COMPUTED_VALUE"""),"")</f>
        <v/>
      </c>
      <c r="C565" t="str">
        <f>IFERROR(__xludf.DUMMYFUNCTION("""COMPUTED_VALUE"""),"")</f>
        <v/>
      </c>
      <c r="D565" t="str">
        <f>IFERROR(__xludf.DUMMYFUNCTION("""COMPUTED_VALUE"""),"")</f>
        <v/>
      </c>
      <c r="E565" t="str">
        <f>IFERROR(__xludf.DUMMYFUNCTION("""COMPUTED_VALUE"""),"")</f>
        <v/>
      </c>
      <c r="F565" t="str">
        <f>IFERROR(__xludf.DUMMYFUNCTION("""COMPUTED_VALUE"""),"")</f>
        <v/>
      </c>
      <c r="G565" t="str">
        <f>IFERROR(__xludf.DUMMYFUNCTION("""COMPUTED_VALUE"""),"")</f>
        <v/>
      </c>
      <c r="H565" t="str">
        <f>IFERROR(__xludf.DUMMYFUNCTION("""COMPUTED_VALUE"""),"")</f>
        <v/>
      </c>
      <c r="I565" t="str">
        <f>IFERROR(__xludf.DUMMYFUNCTION("""COMPUTED_VALUE"""),"")</f>
        <v/>
      </c>
      <c r="J565" t="str">
        <f>IFERROR(__xludf.DUMMYFUNCTION("""COMPUTED_VALUE"""),"")</f>
        <v/>
      </c>
      <c r="K565" t="str">
        <f>IFERROR(__xludf.DUMMYFUNCTION("""COMPUTED_VALUE"""),"")</f>
        <v/>
      </c>
    </row>
    <row r="566">
      <c r="A566" t="str">
        <f>IFERROR(__xludf.DUMMYFUNCTION("""COMPUTED_VALUE"""),"")</f>
        <v/>
      </c>
      <c r="B566" t="str">
        <f>IFERROR(__xludf.DUMMYFUNCTION("""COMPUTED_VALUE"""),"")</f>
        <v/>
      </c>
      <c r="C566" t="str">
        <f>IFERROR(__xludf.DUMMYFUNCTION("""COMPUTED_VALUE"""),"")</f>
        <v/>
      </c>
      <c r="D566" t="str">
        <f>IFERROR(__xludf.DUMMYFUNCTION("""COMPUTED_VALUE"""),"")</f>
        <v/>
      </c>
      <c r="E566" t="str">
        <f>IFERROR(__xludf.DUMMYFUNCTION("""COMPUTED_VALUE"""),"")</f>
        <v/>
      </c>
      <c r="F566" t="str">
        <f>IFERROR(__xludf.DUMMYFUNCTION("""COMPUTED_VALUE"""),"")</f>
        <v/>
      </c>
      <c r="G566" t="str">
        <f>IFERROR(__xludf.DUMMYFUNCTION("""COMPUTED_VALUE"""),"")</f>
        <v/>
      </c>
      <c r="H566" t="str">
        <f>IFERROR(__xludf.DUMMYFUNCTION("""COMPUTED_VALUE"""),"")</f>
        <v/>
      </c>
      <c r="I566" t="str">
        <f>IFERROR(__xludf.DUMMYFUNCTION("""COMPUTED_VALUE"""),"")</f>
        <v/>
      </c>
      <c r="J566" t="str">
        <f>IFERROR(__xludf.DUMMYFUNCTION("""COMPUTED_VALUE"""),"")</f>
        <v/>
      </c>
      <c r="K566" t="str">
        <f>IFERROR(__xludf.DUMMYFUNCTION("""COMPUTED_VALUE"""),"")</f>
        <v/>
      </c>
    </row>
    <row r="567">
      <c r="A567" t="str">
        <f>IFERROR(__xludf.DUMMYFUNCTION("""COMPUTED_VALUE"""),"")</f>
        <v/>
      </c>
      <c r="B567" t="str">
        <f>IFERROR(__xludf.DUMMYFUNCTION("""COMPUTED_VALUE"""),"")</f>
        <v/>
      </c>
      <c r="C567" t="str">
        <f>IFERROR(__xludf.DUMMYFUNCTION("""COMPUTED_VALUE"""),"")</f>
        <v/>
      </c>
      <c r="D567" t="str">
        <f>IFERROR(__xludf.DUMMYFUNCTION("""COMPUTED_VALUE"""),"")</f>
        <v/>
      </c>
      <c r="E567" t="str">
        <f>IFERROR(__xludf.DUMMYFUNCTION("""COMPUTED_VALUE"""),"")</f>
        <v/>
      </c>
      <c r="F567" t="str">
        <f>IFERROR(__xludf.DUMMYFUNCTION("""COMPUTED_VALUE"""),"")</f>
        <v/>
      </c>
      <c r="G567" t="str">
        <f>IFERROR(__xludf.DUMMYFUNCTION("""COMPUTED_VALUE"""),"")</f>
        <v/>
      </c>
      <c r="H567" t="str">
        <f>IFERROR(__xludf.DUMMYFUNCTION("""COMPUTED_VALUE"""),"")</f>
        <v/>
      </c>
      <c r="I567" t="str">
        <f>IFERROR(__xludf.DUMMYFUNCTION("""COMPUTED_VALUE"""),"")</f>
        <v/>
      </c>
      <c r="J567" t="str">
        <f>IFERROR(__xludf.DUMMYFUNCTION("""COMPUTED_VALUE"""),"")</f>
        <v/>
      </c>
      <c r="K567" t="str">
        <f>IFERROR(__xludf.DUMMYFUNCTION("""COMPUTED_VALUE"""),"")</f>
        <v/>
      </c>
    </row>
    <row r="568">
      <c r="A568" t="str">
        <f>IFERROR(__xludf.DUMMYFUNCTION("""COMPUTED_VALUE"""),"")</f>
        <v/>
      </c>
      <c r="B568" t="str">
        <f>IFERROR(__xludf.DUMMYFUNCTION("""COMPUTED_VALUE"""),"")</f>
        <v/>
      </c>
      <c r="C568" t="str">
        <f>IFERROR(__xludf.DUMMYFUNCTION("""COMPUTED_VALUE"""),"")</f>
        <v/>
      </c>
      <c r="D568" t="str">
        <f>IFERROR(__xludf.DUMMYFUNCTION("""COMPUTED_VALUE"""),"")</f>
        <v/>
      </c>
      <c r="E568" t="str">
        <f>IFERROR(__xludf.DUMMYFUNCTION("""COMPUTED_VALUE"""),"")</f>
        <v/>
      </c>
      <c r="F568" t="str">
        <f>IFERROR(__xludf.DUMMYFUNCTION("""COMPUTED_VALUE"""),"")</f>
        <v/>
      </c>
      <c r="G568" t="str">
        <f>IFERROR(__xludf.DUMMYFUNCTION("""COMPUTED_VALUE"""),"")</f>
        <v/>
      </c>
      <c r="H568" t="str">
        <f>IFERROR(__xludf.DUMMYFUNCTION("""COMPUTED_VALUE"""),"")</f>
        <v/>
      </c>
      <c r="I568" t="str">
        <f>IFERROR(__xludf.DUMMYFUNCTION("""COMPUTED_VALUE"""),"")</f>
        <v/>
      </c>
      <c r="J568" t="str">
        <f>IFERROR(__xludf.DUMMYFUNCTION("""COMPUTED_VALUE"""),"")</f>
        <v/>
      </c>
      <c r="K568" t="str">
        <f>IFERROR(__xludf.DUMMYFUNCTION("""COMPUTED_VALUE"""),"")</f>
        <v/>
      </c>
    </row>
    <row r="569">
      <c r="A569" t="str">
        <f>IFERROR(__xludf.DUMMYFUNCTION("""COMPUTED_VALUE"""),"")</f>
        <v/>
      </c>
      <c r="B569" t="str">
        <f>IFERROR(__xludf.DUMMYFUNCTION("""COMPUTED_VALUE"""),"")</f>
        <v/>
      </c>
      <c r="C569" t="str">
        <f>IFERROR(__xludf.DUMMYFUNCTION("""COMPUTED_VALUE"""),"")</f>
        <v/>
      </c>
      <c r="D569" t="str">
        <f>IFERROR(__xludf.DUMMYFUNCTION("""COMPUTED_VALUE"""),"")</f>
        <v/>
      </c>
      <c r="E569" t="str">
        <f>IFERROR(__xludf.DUMMYFUNCTION("""COMPUTED_VALUE"""),"")</f>
        <v/>
      </c>
      <c r="F569" t="str">
        <f>IFERROR(__xludf.DUMMYFUNCTION("""COMPUTED_VALUE"""),"")</f>
        <v/>
      </c>
      <c r="G569" t="str">
        <f>IFERROR(__xludf.DUMMYFUNCTION("""COMPUTED_VALUE"""),"")</f>
        <v/>
      </c>
      <c r="H569" t="str">
        <f>IFERROR(__xludf.DUMMYFUNCTION("""COMPUTED_VALUE"""),"")</f>
        <v/>
      </c>
      <c r="I569" t="str">
        <f>IFERROR(__xludf.DUMMYFUNCTION("""COMPUTED_VALUE"""),"")</f>
        <v/>
      </c>
      <c r="J569" t="str">
        <f>IFERROR(__xludf.DUMMYFUNCTION("""COMPUTED_VALUE"""),"")</f>
        <v/>
      </c>
      <c r="K569" t="str">
        <f>IFERROR(__xludf.DUMMYFUNCTION("""COMPUTED_VALUE"""),"")</f>
        <v/>
      </c>
    </row>
    <row r="570">
      <c r="A570" t="str">
        <f>IFERROR(__xludf.DUMMYFUNCTION("""COMPUTED_VALUE"""),"")</f>
        <v/>
      </c>
      <c r="B570" t="str">
        <f>IFERROR(__xludf.DUMMYFUNCTION("""COMPUTED_VALUE"""),"")</f>
        <v/>
      </c>
      <c r="C570" t="str">
        <f>IFERROR(__xludf.DUMMYFUNCTION("""COMPUTED_VALUE"""),"")</f>
        <v/>
      </c>
      <c r="D570" t="str">
        <f>IFERROR(__xludf.DUMMYFUNCTION("""COMPUTED_VALUE"""),"")</f>
        <v/>
      </c>
      <c r="E570" t="str">
        <f>IFERROR(__xludf.DUMMYFUNCTION("""COMPUTED_VALUE"""),"")</f>
        <v/>
      </c>
      <c r="F570" t="str">
        <f>IFERROR(__xludf.DUMMYFUNCTION("""COMPUTED_VALUE"""),"")</f>
        <v/>
      </c>
      <c r="G570" t="str">
        <f>IFERROR(__xludf.DUMMYFUNCTION("""COMPUTED_VALUE"""),"")</f>
        <v/>
      </c>
      <c r="H570" t="str">
        <f>IFERROR(__xludf.DUMMYFUNCTION("""COMPUTED_VALUE"""),"")</f>
        <v/>
      </c>
      <c r="I570" t="str">
        <f>IFERROR(__xludf.DUMMYFUNCTION("""COMPUTED_VALUE"""),"")</f>
        <v/>
      </c>
      <c r="J570" t="str">
        <f>IFERROR(__xludf.DUMMYFUNCTION("""COMPUTED_VALUE"""),"")</f>
        <v/>
      </c>
      <c r="K570" t="str">
        <f>IFERROR(__xludf.DUMMYFUNCTION("""COMPUTED_VALUE"""),"")</f>
        <v/>
      </c>
    </row>
    <row r="571">
      <c r="A571" t="str">
        <f>IFERROR(__xludf.DUMMYFUNCTION("""COMPUTED_VALUE"""),"")</f>
        <v/>
      </c>
      <c r="B571" t="str">
        <f>IFERROR(__xludf.DUMMYFUNCTION("""COMPUTED_VALUE"""),"")</f>
        <v/>
      </c>
      <c r="C571" t="str">
        <f>IFERROR(__xludf.DUMMYFUNCTION("""COMPUTED_VALUE"""),"")</f>
        <v/>
      </c>
      <c r="D571" t="str">
        <f>IFERROR(__xludf.DUMMYFUNCTION("""COMPUTED_VALUE"""),"")</f>
        <v/>
      </c>
      <c r="E571" t="str">
        <f>IFERROR(__xludf.DUMMYFUNCTION("""COMPUTED_VALUE"""),"")</f>
        <v/>
      </c>
      <c r="F571" t="str">
        <f>IFERROR(__xludf.DUMMYFUNCTION("""COMPUTED_VALUE"""),"")</f>
        <v/>
      </c>
      <c r="G571" t="str">
        <f>IFERROR(__xludf.DUMMYFUNCTION("""COMPUTED_VALUE"""),"")</f>
        <v/>
      </c>
      <c r="H571" t="str">
        <f>IFERROR(__xludf.DUMMYFUNCTION("""COMPUTED_VALUE"""),"")</f>
        <v/>
      </c>
      <c r="I571" t="str">
        <f>IFERROR(__xludf.DUMMYFUNCTION("""COMPUTED_VALUE"""),"")</f>
        <v/>
      </c>
      <c r="J571" t="str">
        <f>IFERROR(__xludf.DUMMYFUNCTION("""COMPUTED_VALUE"""),"")</f>
        <v/>
      </c>
      <c r="K571" t="str">
        <f>IFERROR(__xludf.DUMMYFUNCTION("""COMPUTED_VALUE"""),"")</f>
        <v/>
      </c>
    </row>
    <row r="572">
      <c r="A572" t="str">
        <f>IFERROR(__xludf.DUMMYFUNCTION("""COMPUTED_VALUE"""),"")</f>
        <v/>
      </c>
      <c r="B572" t="str">
        <f>IFERROR(__xludf.DUMMYFUNCTION("""COMPUTED_VALUE"""),"")</f>
        <v/>
      </c>
      <c r="C572" t="str">
        <f>IFERROR(__xludf.DUMMYFUNCTION("""COMPUTED_VALUE"""),"")</f>
        <v/>
      </c>
      <c r="D572" t="str">
        <f>IFERROR(__xludf.DUMMYFUNCTION("""COMPUTED_VALUE"""),"")</f>
        <v/>
      </c>
      <c r="E572" t="str">
        <f>IFERROR(__xludf.DUMMYFUNCTION("""COMPUTED_VALUE"""),"")</f>
        <v/>
      </c>
      <c r="F572" t="str">
        <f>IFERROR(__xludf.DUMMYFUNCTION("""COMPUTED_VALUE"""),"")</f>
        <v/>
      </c>
      <c r="G572" t="str">
        <f>IFERROR(__xludf.DUMMYFUNCTION("""COMPUTED_VALUE"""),"")</f>
        <v/>
      </c>
      <c r="H572" t="str">
        <f>IFERROR(__xludf.DUMMYFUNCTION("""COMPUTED_VALUE"""),"")</f>
        <v/>
      </c>
      <c r="I572" t="str">
        <f>IFERROR(__xludf.DUMMYFUNCTION("""COMPUTED_VALUE"""),"")</f>
        <v/>
      </c>
      <c r="J572" t="str">
        <f>IFERROR(__xludf.DUMMYFUNCTION("""COMPUTED_VALUE"""),"")</f>
        <v/>
      </c>
      <c r="K572" t="str">
        <f>IFERROR(__xludf.DUMMYFUNCTION("""COMPUTED_VALUE"""),"")</f>
        <v/>
      </c>
    </row>
    <row r="573">
      <c r="A573" t="str">
        <f>IFERROR(__xludf.DUMMYFUNCTION("""COMPUTED_VALUE"""),"")</f>
        <v/>
      </c>
      <c r="B573" t="str">
        <f>IFERROR(__xludf.DUMMYFUNCTION("""COMPUTED_VALUE"""),"")</f>
        <v/>
      </c>
      <c r="C573" t="str">
        <f>IFERROR(__xludf.DUMMYFUNCTION("""COMPUTED_VALUE"""),"")</f>
        <v/>
      </c>
      <c r="D573" t="str">
        <f>IFERROR(__xludf.DUMMYFUNCTION("""COMPUTED_VALUE"""),"")</f>
        <v/>
      </c>
      <c r="E573" t="str">
        <f>IFERROR(__xludf.DUMMYFUNCTION("""COMPUTED_VALUE"""),"")</f>
        <v/>
      </c>
      <c r="F573" t="str">
        <f>IFERROR(__xludf.DUMMYFUNCTION("""COMPUTED_VALUE"""),"")</f>
        <v/>
      </c>
      <c r="G573" t="str">
        <f>IFERROR(__xludf.DUMMYFUNCTION("""COMPUTED_VALUE"""),"")</f>
        <v/>
      </c>
      <c r="H573" t="str">
        <f>IFERROR(__xludf.DUMMYFUNCTION("""COMPUTED_VALUE"""),"")</f>
        <v/>
      </c>
      <c r="I573" t="str">
        <f>IFERROR(__xludf.DUMMYFUNCTION("""COMPUTED_VALUE"""),"")</f>
        <v/>
      </c>
      <c r="J573" t="str">
        <f>IFERROR(__xludf.DUMMYFUNCTION("""COMPUTED_VALUE"""),"")</f>
        <v/>
      </c>
      <c r="K573" t="str">
        <f>IFERROR(__xludf.DUMMYFUNCTION("""COMPUTED_VALUE"""),"")</f>
        <v/>
      </c>
    </row>
    <row r="574">
      <c r="A574" t="str">
        <f>IFERROR(__xludf.DUMMYFUNCTION("""COMPUTED_VALUE"""),"")</f>
        <v/>
      </c>
      <c r="B574" t="str">
        <f>IFERROR(__xludf.DUMMYFUNCTION("""COMPUTED_VALUE"""),"")</f>
        <v/>
      </c>
      <c r="C574" t="str">
        <f>IFERROR(__xludf.DUMMYFUNCTION("""COMPUTED_VALUE"""),"")</f>
        <v/>
      </c>
      <c r="D574" t="str">
        <f>IFERROR(__xludf.DUMMYFUNCTION("""COMPUTED_VALUE"""),"")</f>
        <v/>
      </c>
      <c r="E574" t="str">
        <f>IFERROR(__xludf.DUMMYFUNCTION("""COMPUTED_VALUE"""),"")</f>
        <v/>
      </c>
      <c r="F574" t="str">
        <f>IFERROR(__xludf.DUMMYFUNCTION("""COMPUTED_VALUE"""),"")</f>
        <v/>
      </c>
      <c r="G574" t="str">
        <f>IFERROR(__xludf.DUMMYFUNCTION("""COMPUTED_VALUE"""),"")</f>
        <v/>
      </c>
      <c r="H574" t="str">
        <f>IFERROR(__xludf.DUMMYFUNCTION("""COMPUTED_VALUE"""),"")</f>
        <v/>
      </c>
      <c r="I574" t="str">
        <f>IFERROR(__xludf.DUMMYFUNCTION("""COMPUTED_VALUE"""),"")</f>
        <v/>
      </c>
      <c r="J574" t="str">
        <f>IFERROR(__xludf.DUMMYFUNCTION("""COMPUTED_VALUE"""),"")</f>
        <v/>
      </c>
      <c r="K574" t="str">
        <f>IFERROR(__xludf.DUMMYFUNCTION("""COMPUTED_VALUE"""),"")</f>
        <v/>
      </c>
    </row>
    <row r="575">
      <c r="A575" t="str">
        <f>IFERROR(__xludf.DUMMYFUNCTION("""COMPUTED_VALUE"""),"")</f>
        <v/>
      </c>
      <c r="B575" t="str">
        <f>IFERROR(__xludf.DUMMYFUNCTION("""COMPUTED_VALUE"""),"")</f>
        <v/>
      </c>
      <c r="C575" t="str">
        <f>IFERROR(__xludf.DUMMYFUNCTION("""COMPUTED_VALUE"""),"")</f>
        <v/>
      </c>
      <c r="D575" t="str">
        <f>IFERROR(__xludf.DUMMYFUNCTION("""COMPUTED_VALUE"""),"")</f>
        <v/>
      </c>
      <c r="E575" t="str">
        <f>IFERROR(__xludf.DUMMYFUNCTION("""COMPUTED_VALUE"""),"")</f>
        <v/>
      </c>
      <c r="F575" t="str">
        <f>IFERROR(__xludf.DUMMYFUNCTION("""COMPUTED_VALUE"""),"")</f>
        <v/>
      </c>
      <c r="G575" t="str">
        <f>IFERROR(__xludf.DUMMYFUNCTION("""COMPUTED_VALUE"""),"")</f>
        <v/>
      </c>
      <c r="H575" t="str">
        <f>IFERROR(__xludf.DUMMYFUNCTION("""COMPUTED_VALUE"""),"")</f>
        <v/>
      </c>
      <c r="I575" t="str">
        <f>IFERROR(__xludf.DUMMYFUNCTION("""COMPUTED_VALUE"""),"")</f>
        <v/>
      </c>
      <c r="J575" t="str">
        <f>IFERROR(__xludf.DUMMYFUNCTION("""COMPUTED_VALUE"""),"")</f>
        <v/>
      </c>
      <c r="K575" t="str">
        <f>IFERROR(__xludf.DUMMYFUNCTION("""COMPUTED_VALUE"""),"")</f>
        <v/>
      </c>
    </row>
    <row r="576">
      <c r="A576" t="str">
        <f>IFERROR(__xludf.DUMMYFUNCTION("""COMPUTED_VALUE"""),"")</f>
        <v/>
      </c>
      <c r="B576" t="str">
        <f>IFERROR(__xludf.DUMMYFUNCTION("""COMPUTED_VALUE"""),"")</f>
        <v/>
      </c>
      <c r="C576" t="str">
        <f>IFERROR(__xludf.DUMMYFUNCTION("""COMPUTED_VALUE"""),"")</f>
        <v/>
      </c>
      <c r="D576" t="str">
        <f>IFERROR(__xludf.DUMMYFUNCTION("""COMPUTED_VALUE"""),"")</f>
        <v/>
      </c>
      <c r="E576" t="str">
        <f>IFERROR(__xludf.DUMMYFUNCTION("""COMPUTED_VALUE"""),"")</f>
        <v/>
      </c>
      <c r="F576" t="str">
        <f>IFERROR(__xludf.DUMMYFUNCTION("""COMPUTED_VALUE"""),"")</f>
        <v/>
      </c>
      <c r="G576" t="str">
        <f>IFERROR(__xludf.DUMMYFUNCTION("""COMPUTED_VALUE"""),"")</f>
        <v/>
      </c>
      <c r="H576" t="str">
        <f>IFERROR(__xludf.DUMMYFUNCTION("""COMPUTED_VALUE"""),"")</f>
        <v/>
      </c>
      <c r="I576" t="str">
        <f>IFERROR(__xludf.DUMMYFUNCTION("""COMPUTED_VALUE"""),"")</f>
        <v/>
      </c>
      <c r="J576" t="str">
        <f>IFERROR(__xludf.DUMMYFUNCTION("""COMPUTED_VALUE"""),"")</f>
        <v/>
      </c>
      <c r="K576" t="str">
        <f>IFERROR(__xludf.DUMMYFUNCTION("""COMPUTED_VALUE"""),"")</f>
        <v/>
      </c>
    </row>
    <row r="577">
      <c r="A577" t="str">
        <f>IFERROR(__xludf.DUMMYFUNCTION("""COMPUTED_VALUE"""),"")</f>
        <v/>
      </c>
      <c r="B577" t="str">
        <f>IFERROR(__xludf.DUMMYFUNCTION("""COMPUTED_VALUE"""),"")</f>
        <v/>
      </c>
      <c r="C577" t="str">
        <f>IFERROR(__xludf.DUMMYFUNCTION("""COMPUTED_VALUE"""),"")</f>
        <v/>
      </c>
      <c r="D577" t="str">
        <f>IFERROR(__xludf.DUMMYFUNCTION("""COMPUTED_VALUE"""),"")</f>
        <v/>
      </c>
      <c r="E577" t="str">
        <f>IFERROR(__xludf.DUMMYFUNCTION("""COMPUTED_VALUE"""),"")</f>
        <v/>
      </c>
      <c r="F577" t="str">
        <f>IFERROR(__xludf.DUMMYFUNCTION("""COMPUTED_VALUE"""),"")</f>
        <v/>
      </c>
      <c r="G577" t="str">
        <f>IFERROR(__xludf.DUMMYFUNCTION("""COMPUTED_VALUE"""),"")</f>
        <v/>
      </c>
      <c r="H577" t="str">
        <f>IFERROR(__xludf.DUMMYFUNCTION("""COMPUTED_VALUE"""),"")</f>
        <v/>
      </c>
      <c r="I577" t="str">
        <f>IFERROR(__xludf.DUMMYFUNCTION("""COMPUTED_VALUE"""),"")</f>
        <v/>
      </c>
      <c r="J577" t="str">
        <f>IFERROR(__xludf.DUMMYFUNCTION("""COMPUTED_VALUE"""),"")</f>
        <v/>
      </c>
      <c r="K577" t="str">
        <f>IFERROR(__xludf.DUMMYFUNCTION("""COMPUTED_VALUE"""),"")</f>
        <v/>
      </c>
    </row>
    <row r="578">
      <c r="A578" t="str">
        <f>IFERROR(__xludf.DUMMYFUNCTION("""COMPUTED_VALUE"""),"")</f>
        <v/>
      </c>
      <c r="B578" t="str">
        <f>IFERROR(__xludf.DUMMYFUNCTION("""COMPUTED_VALUE"""),"")</f>
        <v/>
      </c>
      <c r="C578" t="str">
        <f>IFERROR(__xludf.DUMMYFUNCTION("""COMPUTED_VALUE"""),"")</f>
        <v/>
      </c>
      <c r="D578" t="str">
        <f>IFERROR(__xludf.DUMMYFUNCTION("""COMPUTED_VALUE"""),"")</f>
        <v/>
      </c>
      <c r="E578" t="str">
        <f>IFERROR(__xludf.DUMMYFUNCTION("""COMPUTED_VALUE"""),"")</f>
        <v/>
      </c>
      <c r="F578" t="str">
        <f>IFERROR(__xludf.DUMMYFUNCTION("""COMPUTED_VALUE"""),"")</f>
        <v/>
      </c>
      <c r="G578" t="str">
        <f>IFERROR(__xludf.DUMMYFUNCTION("""COMPUTED_VALUE"""),"")</f>
        <v/>
      </c>
      <c r="H578" t="str">
        <f>IFERROR(__xludf.DUMMYFUNCTION("""COMPUTED_VALUE"""),"")</f>
        <v/>
      </c>
      <c r="I578" t="str">
        <f>IFERROR(__xludf.DUMMYFUNCTION("""COMPUTED_VALUE"""),"")</f>
        <v/>
      </c>
      <c r="J578" t="str">
        <f>IFERROR(__xludf.DUMMYFUNCTION("""COMPUTED_VALUE"""),"")</f>
        <v/>
      </c>
      <c r="K578" t="str">
        <f>IFERROR(__xludf.DUMMYFUNCTION("""COMPUTED_VALUE"""),"")</f>
        <v/>
      </c>
    </row>
    <row r="579">
      <c r="A579" t="str">
        <f>IFERROR(__xludf.DUMMYFUNCTION("""COMPUTED_VALUE"""),"")</f>
        <v/>
      </c>
      <c r="B579" t="str">
        <f>IFERROR(__xludf.DUMMYFUNCTION("""COMPUTED_VALUE"""),"")</f>
        <v/>
      </c>
      <c r="C579" t="str">
        <f>IFERROR(__xludf.DUMMYFUNCTION("""COMPUTED_VALUE"""),"")</f>
        <v/>
      </c>
      <c r="D579" t="str">
        <f>IFERROR(__xludf.DUMMYFUNCTION("""COMPUTED_VALUE"""),"")</f>
        <v/>
      </c>
      <c r="E579" t="str">
        <f>IFERROR(__xludf.DUMMYFUNCTION("""COMPUTED_VALUE"""),"")</f>
        <v/>
      </c>
      <c r="F579" t="str">
        <f>IFERROR(__xludf.DUMMYFUNCTION("""COMPUTED_VALUE"""),"")</f>
        <v/>
      </c>
      <c r="G579" t="str">
        <f>IFERROR(__xludf.DUMMYFUNCTION("""COMPUTED_VALUE"""),"")</f>
        <v/>
      </c>
      <c r="H579" t="str">
        <f>IFERROR(__xludf.DUMMYFUNCTION("""COMPUTED_VALUE"""),"")</f>
        <v/>
      </c>
      <c r="I579" t="str">
        <f>IFERROR(__xludf.DUMMYFUNCTION("""COMPUTED_VALUE"""),"")</f>
        <v/>
      </c>
      <c r="J579" t="str">
        <f>IFERROR(__xludf.DUMMYFUNCTION("""COMPUTED_VALUE"""),"")</f>
        <v/>
      </c>
      <c r="K579" t="str">
        <f>IFERROR(__xludf.DUMMYFUNCTION("""COMPUTED_VALUE"""),"")</f>
        <v/>
      </c>
    </row>
    <row r="580">
      <c r="A580" t="str">
        <f>IFERROR(__xludf.DUMMYFUNCTION("""COMPUTED_VALUE"""),"")</f>
        <v/>
      </c>
      <c r="B580" t="str">
        <f>IFERROR(__xludf.DUMMYFUNCTION("""COMPUTED_VALUE"""),"")</f>
        <v/>
      </c>
      <c r="C580" t="str">
        <f>IFERROR(__xludf.DUMMYFUNCTION("""COMPUTED_VALUE"""),"")</f>
        <v/>
      </c>
      <c r="D580" t="str">
        <f>IFERROR(__xludf.DUMMYFUNCTION("""COMPUTED_VALUE"""),"")</f>
        <v/>
      </c>
      <c r="E580" t="str">
        <f>IFERROR(__xludf.DUMMYFUNCTION("""COMPUTED_VALUE"""),"")</f>
        <v/>
      </c>
      <c r="F580" t="str">
        <f>IFERROR(__xludf.DUMMYFUNCTION("""COMPUTED_VALUE"""),"")</f>
        <v/>
      </c>
      <c r="G580" t="str">
        <f>IFERROR(__xludf.DUMMYFUNCTION("""COMPUTED_VALUE"""),"")</f>
        <v/>
      </c>
      <c r="H580" t="str">
        <f>IFERROR(__xludf.DUMMYFUNCTION("""COMPUTED_VALUE"""),"")</f>
        <v/>
      </c>
      <c r="I580" t="str">
        <f>IFERROR(__xludf.DUMMYFUNCTION("""COMPUTED_VALUE"""),"")</f>
        <v/>
      </c>
      <c r="J580" t="str">
        <f>IFERROR(__xludf.DUMMYFUNCTION("""COMPUTED_VALUE"""),"")</f>
        <v/>
      </c>
      <c r="K580" t="str">
        <f>IFERROR(__xludf.DUMMYFUNCTION("""COMPUTED_VALUE"""),"")</f>
        <v/>
      </c>
    </row>
    <row r="581">
      <c r="A581" t="str">
        <f>IFERROR(__xludf.DUMMYFUNCTION("""COMPUTED_VALUE"""),"")</f>
        <v/>
      </c>
      <c r="B581" t="str">
        <f>IFERROR(__xludf.DUMMYFUNCTION("""COMPUTED_VALUE"""),"")</f>
        <v/>
      </c>
      <c r="C581" t="str">
        <f>IFERROR(__xludf.DUMMYFUNCTION("""COMPUTED_VALUE"""),"")</f>
        <v/>
      </c>
      <c r="D581" t="str">
        <f>IFERROR(__xludf.DUMMYFUNCTION("""COMPUTED_VALUE"""),"")</f>
        <v/>
      </c>
      <c r="E581" t="str">
        <f>IFERROR(__xludf.DUMMYFUNCTION("""COMPUTED_VALUE"""),"")</f>
        <v/>
      </c>
      <c r="F581" t="str">
        <f>IFERROR(__xludf.DUMMYFUNCTION("""COMPUTED_VALUE"""),"")</f>
        <v/>
      </c>
      <c r="G581" t="str">
        <f>IFERROR(__xludf.DUMMYFUNCTION("""COMPUTED_VALUE"""),"")</f>
        <v/>
      </c>
      <c r="H581" t="str">
        <f>IFERROR(__xludf.DUMMYFUNCTION("""COMPUTED_VALUE"""),"")</f>
        <v/>
      </c>
      <c r="I581" t="str">
        <f>IFERROR(__xludf.DUMMYFUNCTION("""COMPUTED_VALUE"""),"")</f>
        <v/>
      </c>
      <c r="J581" t="str">
        <f>IFERROR(__xludf.DUMMYFUNCTION("""COMPUTED_VALUE"""),"")</f>
        <v/>
      </c>
      <c r="K581" t="str">
        <f>IFERROR(__xludf.DUMMYFUNCTION("""COMPUTED_VALUE"""),"")</f>
        <v/>
      </c>
    </row>
    <row r="582">
      <c r="A582" t="str">
        <f>IFERROR(__xludf.DUMMYFUNCTION("""COMPUTED_VALUE"""),"")</f>
        <v/>
      </c>
      <c r="B582" t="str">
        <f>IFERROR(__xludf.DUMMYFUNCTION("""COMPUTED_VALUE"""),"")</f>
        <v/>
      </c>
      <c r="C582" t="str">
        <f>IFERROR(__xludf.DUMMYFUNCTION("""COMPUTED_VALUE"""),"")</f>
        <v/>
      </c>
      <c r="D582" t="str">
        <f>IFERROR(__xludf.DUMMYFUNCTION("""COMPUTED_VALUE"""),"")</f>
        <v/>
      </c>
      <c r="E582" t="str">
        <f>IFERROR(__xludf.DUMMYFUNCTION("""COMPUTED_VALUE"""),"")</f>
        <v/>
      </c>
      <c r="F582" t="str">
        <f>IFERROR(__xludf.DUMMYFUNCTION("""COMPUTED_VALUE"""),"")</f>
        <v/>
      </c>
      <c r="G582" t="str">
        <f>IFERROR(__xludf.DUMMYFUNCTION("""COMPUTED_VALUE"""),"")</f>
        <v/>
      </c>
      <c r="H582" t="str">
        <f>IFERROR(__xludf.DUMMYFUNCTION("""COMPUTED_VALUE"""),"")</f>
        <v/>
      </c>
      <c r="I582" t="str">
        <f>IFERROR(__xludf.DUMMYFUNCTION("""COMPUTED_VALUE"""),"")</f>
        <v/>
      </c>
      <c r="J582" t="str">
        <f>IFERROR(__xludf.DUMMYFUNCTION("""COMPUTED_VALUE"""),"")</f>
        <v/>
      </c>
      <c r="K582" t="str">
        <f>IFERROR(__xludf.DUMMYFUNCTION("""COMPUTED_VALUE"""),"")</f>
        <v/>
      </c>
    </row>
    <row r="583">
      <c r="A583" t="str">
        <f>IFERROR(__xludf.DUMMYFUNCTION("""COMPUTED_VALUE"""),"")</f>
        <v/>
      </c>
      <c r="B583" t="str">
        <f>IFERROR(__xludf.DUMMYFUNCTION("""COMPUTED_VALUE"""),"")</f>
        <v/>
      </c>
      <c r="C583" t="str">
        <f>IFERROR(__xludf.DUMMYFUNCTION("""COMPUTED_VALUE"""),"")</f>
        <v/>
      </c>
      <c r="D583" t="str">
        <f>IFERROR(__xludf.DUMMYFUNCTION("""COMPUTED_VALUE"""),"")</f>
        <v/>
      </c>
      <c r="E583" t="str">
        <f>IFERROR(__xludf.DUMMYFUNCTION("""COMPUTED_VALUE"""),"")</f>
        <v/>
      </c>
      <c r="F583" t="str">
        <f>IFERROR(__xludf.DUMMYFUNCTION("""COMPUTED_VALUE"""),"")</f>
        <v/>
      </c>
      <c r="G583" t="str">
        <f>IFERROR(__xludf.DUMMYFUNCTION("""COMPUTED_VALUE"""),"")</f>
        <v/>
      </c>
      <c r="H583" t="str">
        <f>IFERROR(__xludf.DUMMYFUNCTION("""COMPUTED_VALUE"""),"")</f>
        <v/>
      </c>
      <c r="I583" t="str">
        <f>IFERROR(__xludf.DUMMYFUNCTION("""COMPUTED_VALUE"""),"")</f>
        <v/>
      </c>
      <c r="J583" t="str">
        <f>IFERROR(__xludf.DUMMYFUNCTION("""COMPUTED_VALUE"""),"")</f>
        <v/>
      </c>
      <c r="K583" t="str">
        <f>IFERROR(__xludf.DUMMYFUNCTION("""COMPUTED_VALUE"""),"")</f>
        <v/>
      </c>
    </row>
    <row r="584">
      <c r="A584" t="str">
        <f>IFERROR(__xludf.DUMMYFUNCTION("""COMPUTED_VALUE"""),"")</f>
        <v/>
      </c>
      <c r="B584" t="str">
        <f>IFERROR(__xludf.DUMMYFUNCTION("""COMPUTED_VALUE"""),"")</f>
        <v/>
      </c>
      <c r="C584" t="str">
        <f>IFERROR(__xludf.DUMMYFUNCTION("""COMPUTED_VALUE"""),"")</f>
        <v/>
      </c>
      <c r="D584" t="str">
        <f>IFERROR(__xludf.DUMMYFUNCTION("""COMPUTED_VALUE"""),"")</f>
        <v/>
      </c>
      <c r="E584" t="str">
        <f>IFERROR(__xludf.DUMMYFUNCTION("""COMPUTED_VALUE"""),"")</f>
        <v/>
      </c>
      <c r="F584" t="str">
        <f>IFERROR(__xludf.DUMMYFUNCTION("""COMPUTED_VALUE"""),"")</f>
        <v/>
      </c>
      <c r="G584" t="str">
        <f>IFERROR(__xludf.DUMMYFUNCTION("""COMPUTED_VALUE"""),"")</f>
        <v/>
      </c>
      <c r="H584" t="str">
        <f>IFERROR(__xludf.DUMMYFUNCTION("""COMPUTED_VALUE"""),"")</f>
        <v/>
      </c>
      <c r="I584" t="str">
        <f>IFERROR(__xludf.DUMMYFUNCTION("""COMPUTED_VALUE"""),"")</f>
        <v/>
      </c>
      <c r="J584" t="str">
        <f>IFERROR(__xludf.DUMMYFUNCTION("""COMPUTED_VALUE"""),"")</f>
        <v/>
      </c>
      <c r="K584" t="str">
        <f>IFERROR(__xludf.DUMMYFUNCTION("""COMPUTED_VALUE"""),"")</f>
        <v/>
      </c>
    </row>
    <row r="585">
      <c r="A585" t="str">
        <f>IFERROR(__xludf.DUMMYFUNCTION("""COMPUTED_VALUE"""),"")</f>
        <v/>
      </c>
      <c r="B585" t="str">
        <f>IFERROR(__xludf.DUMMYFUNCTION("""COMPUTED_VALUE"""),"")</f>
        <v/>
      </c>
      <c r="C585" t="str">
        <f>IFERROR(__xludf.DUMMYFUNCTION("""COMPUTED_VALUE"""),"")</f>
        <v/>
      </c>
      <c r="D585" t="str">
        <f>IFERROR(__xludf.DUMMYFUNCTION("""COMPUTED_VALUE"""),"")</f>
        <v/>
      </c>
      <c r="E585" t="str">
        <f>IFERROR(__xludf.DUMMYFUNCTION("""COMPUTED_VALUE"""),"")</f>
        <v/>
      </c>
      <c r="F585" t="str">
        <f>IFERROR(__xludf.DUMMYFUNCTION("""COMPUTED_VALUE"""),"")</f>
        <v/>
      </c>
      <c r="G585" t="str">
        <f>IFERROR(__xludf.DUMMYFUNCTION("""COMPUTED_VALUE"""),"")</f>
        <v/>
      </c>
      <c r="H585" t="str">
        <f>IFERROR(__xludf.DUMMYFUNCTION("""COMPUTED_VALUE"""),"")</f>
        <v/>
      </c>
      <c r="I585" t="str">
        <f>IFERROR(__xludf.DUMMYFUNCTION("""COMPUTED_VALUE"""),"")</f>
        <v/>
      </c>
      <c r="J585" t="str">
        <f>IFERROR(__xludf.DUMMYFUNCTION("""COMPUTED_VALUE"""),"")</f>
        <v/>
      </c>
      <c r="K585" t="str">
        <f>IFERROR(__xludf.DUMMYFUNCTION("""COMPUTED_VALUE"""),"")</f>
        <v/>
      </c>
    </row>
    <row r="586">
      <c r="A586" t="str">
        <f>IFERROR(__xludf.DUMMYFUNCTION("""COMPUTED_VALUE"""),"")</f>
        <v/>
      </c>
      <c r="B586" t="str">
        <f>IFERROR(__xludf.DUMMYFUNCTION("""COMPUTED_VALUE"""),"")</f>
        <v/>
      </c>
      <c r="C586" t="str">
        <f>IFERROR(__xludf.DUMMYFUNCTION("""COMPUTED_VALUE"""),"")</f>
        <v/>
      </c>
      <c r="D586" t="str">
        <f>IFERROR(__xludf.DUMMYFUNCTION("""COMPUTED_VALUE"""),"")</f>
        <v/>
      </c>
      <c r="E586" t="str">
        <f>IFERROR(__xludf.DUMMYFUNCTION("""COMPUTED_VALUE"""),"")</f>
        <v/>
      </c>
      <c r="F586" t="str">
        <f>IFERROR(__xludf.DUMMYFUNCTION("""COMPUTED_VALUE"""),"")</f>
        <v/>
      </c>
      <c r="G586" t="str">
        <f>IFERROR(__xludf.DUMMYFUNCTION("""COMPUTED_VALUE"""),"")</f>
        <v/>
      </c>
      <c r="H586" t="str">
        <f>IFERROR(__xludf.DUMMYFUNCTION("""COMPUTED_VALUE"""),"")</f>
        <v/>
      </c>
      <c r="I586" t="str">
        <f>IFERROR(__xludf.DUMMYFUNCTION("""COMPUTED_VALUE"""),"")</f>
        <v/>
      </c>
      <c r="J586" t="str">
        <f>IFERROR(__xludf.DUMMYFUNCTION("""COMPUTED_VALUE"""),"")</f>
        <v/>
      </c>
      <c r="K586" t="str">
        <f>IFERROR(__xludf.DUMMYFUNCTION("""COMPUTED_VALUE"""),"")</f>
        <v/>
      </c>
    </row>
    <row r="587">
      <c r="A587" t="str">
        <f>IFERROR(__xludf.DUMMYFUNCTION("""COMPUTED_VALUE"""),"")</f>
        <v/>
      </c>
      <c r="B587" t="str">
        <f>IFERROR(__xludf.DUMMYFUNCTION("""COMPUTED_VALUE"""),"")</f>
        <v/>
      </c>
      <c r="C587" t="str">
        <f>IFERROR(__xludf.DUMMYFUNCTION("""COMPUTED_VALUE"""),"")</f>
        <v/>
      </c>
      <c r="D587" t="str">
        <f>IFERROR(__xludf.DUMMYFUNCTION("""COMPUTED_VALUE"""),"")</f>
        <v/>
      </c>
      <c r="E587" t="str">
        <f>IFERROR(__xludf.DUMMYFUNCTION("""COMPUTED_VALUE"""),"")</f>
        <v/>
      </c>
      <c r="F587" t="str">
        <f>IFERROR(__xludf.DUMMYFUNCTION("""COMPUTED_VALUE"""),"")</f>
        <v/>
      </c>
      <c r="G587" t="str">
        <f>IFERROR(__xludf.DUMMYFUNCTION("""COMPUTED_VALUE"""),"")</f>
        <v/>
      </c>
      <c r="H587" t="str">
        <f>IFERROR(__xludf.DUMMYFUNCTION("""COMPUTED_VALUE"""),"")</f>
        <v/>
      </c>
      <c r="I587" t="str">
        <f>IFERROR(__xludf.DUMMYFUNCTION("""COMPUTED_VALUE"""),"")</f>
        <v/>
      </c>
      <c r="J587" t="str">
        <f>IFERROR(__xludf.DUMMYFUNCTION("""COMPUTED_VALUE"""),"")</f>
        <v/>
      </c>
      <c r="K587" t="str">
        <f>IFERROR(__xludf.DUMMYFUNCTION("""COMPUTED_VALUE"""),"")</f>
        <v/>
      </c>
    </row>
    <row r="588">
      <c r="A588" t="str">
        <f>IFERROR(__xludf.DUMMYFUNCTION("""COMPUTED_VALUE"""),"")</f>
        <v/>
      </c>
      <c r="B588" t="str">
        <f>IFERROR(__xludf.DUMMYFUNCTION("""COMPUTED_VALUE"""),"")</f>
        <v/>
      </c>
      <c r="C588" t="str">
        <f>IFERROR(__xludf.DUMMYFUNCTION("""COMPUTED_VALUE"""),"")</f>
        <v/>
      </c>
      <c r="D588" t="str">
        <f>IFERROR(__xludf.DUMMYFUNCTION("""COMPUTED_VALUE"""),"")</f>
        <v/>
      </c>
      <c r="E588" t="str">
        <f>IFERROR(__xludf.DUMMYFUNCTION("""COMPUTED_VALUE"""),"")</f>
        <v/>
      </c>
      <c r="F588" t="str">
        <f>IFERROR(__xludf.DUMMYFUNCTION("""COMPUTED_VALUE"""),"")</f>
        <v/>
      </c>
      <c r="G588" t="str">
        <f>IFERROR(__xludf.DUMMYFUNCTION("""COMPUTED_VALUE"""),"")</f>
        <v/>
      </c>
      <c r="H588" t="str">
        <f>IFERROR(__xludf.DUMMYFUNCTION("""COMPUTED_VALUE"""),"")</f>
        <v/>
      </c>
      <c r="I588" t="str">
        <f>IFERROR(__xludf.DUMMYFUNCTION("""COMPUTED_VALUE"""),"")</f>
        <v/>
      </c>
      <c r="J588" t="str">
        <f>IFERROR(__xludf.DUMMYFUNCTION("""COMPUTED_VALUE"""),"")</f>
        <v/>
      </c>
      <c r="K588" t="str">
        <f>IFERROR(__xludf.DUMMYFUNCTION("""COMPUTED_VALUE"""),"")</f>
        <v/>
      </c>
    </row>
    <row r="589">
      <c r="A589" t="str">
        <f>IFERROR(__xludf.DUMMYFUNCTION("""COMPUTED_VALUE"""),"")</f>
        <v/>
      </c>
      <c r="B589" t="str">
        <f>IFERROR(__xludf.DUMMYFUNCTION("""COMPUTED_VALUE"""),"")</f>
        <v/>
      </c>
      <c r="C589" t="str">
        <f>IFERROR(__xludf.DUMMYFUNCTION("""COMPUTED_VALUE"""),"")</f>
        <v/>
      </c>
      <c r="D589" t="str">
        <f>IFERROR(__xludf.DUMMYFUNCTION("""COMPUTED_VALUE"""),"")</f>
        <v/>
      </c>
      <c r="E589" t="str">
        <f>IFERROR(__xludf.DUMMYFUNCTION("""COMPUTED_VALUE"""),"")</f>
        <v/>
      </c>
      <c r="F589" t="str">
        <f>IFERROR(__xludf.DUMMYFUNCTION("""COMPUTED_VALUE"""),"")</f>
        <v/>
      </c>
      <c r="G589" t="str">
        <f>IFERROR(__xludf.DUMMYFUNCTION("""COMPUTED_VALUE"""),"")</f>
        <v/>
      </c>
      <c r="H589" t="str">
        <f>IFERROR(__xludf.DUMMYFUNCTION("""COMPUTED_VALUE"""),"")</f>
        <v/>
      </c>
      <c r="I589" t="str">
        <f>IFERROR(__xludf.DUMMYFUNCTION("""COMPUTED_VALUE"""),"")</f>
        <v/>
      </c>
      <c r="J589" t="str">
        <f>IFERROR(__xludf.DUMMYFUNCTION("""COMPUTED_VALUE"""),"")</f>
        <v/>
      </c>
      <c r="K589" t="str">
        <f>IFERROR(__xludf.DUMMYFUNCTION("""COMPUTED_VALUE"""),"")</f>
        <v/>
      </c>
    </row>
    <row r="590">
      <c r="A590" t="str">
        <f>IFERROR(__xludf.DUMMYFUNCTION("""COMPUTED_VALUE"""),"")</f>
        <v/>
      </c>
      <c r="B590" t="str">
        <f>IFERROR(__xludf.DUMMYFUNCTION("""COMPUTED_VALUE"""),"")</f>
        <v/>
      </c>
      <c r="C590" t="str">
        <f>IFERROR(__xludf.DUMMYFUNCTION("""COMPUTED_VALUE"""),"")</f>
        <v/>
      </c>
      <c r="D590" t="str">
        <f>IFERROR(__xludf.DUMMYFUNCTION("""COMPUTED_VALUE"""),"")</f>
        <v/>
      </c>
      <c r="E590" t="str">
        <f>IFERROR(__xludf.DUMMYFUNCTION("""COMPUTED_VALUE"""),"")</f>
        <v/>
      </c>
      <c r="F590" t="str">
        <f>IFERROR(__xludf.DUMMYFUNCTION("""COMPUTED_VALUE"""),"")</f>
        <v/>
      </c>
      <c r="G590" t="str">
        <f>IFERROR(__xludf.DUMMYFUNCTION("""COMPUTED_VALUE"""),"")</f>
        <v/>
      </c>
      <c r="H590" t="str">
        <f>IFERROR(__xludf.DUMMYFUNCTION("""COMPUTED_VALUE"""),"")</f>
        <v/>
      </c>
      <c r="I590" t="str">
        <f>IFERROR(__xludf.DUMMYFUNCTION("""COMPUTED_VALUE"""),"")</f>
        <v/>
      </c>
      <c r="J590" t="str">
        <f>IFERROR(__xludf.DUMMYFUNCTION("""COMPUTED_VALUE"""),"")</f>
        <v/>
      </c>
      <c r="K590" t="str">
        <f>IFERROR(__xludf.DUMMYFUNCTION("""COMPUTED_VALUE"""),"")</f>
        <v/>
      </c>
    </row>
    <row r="591">
      <c r="A591" t="str">
        <f>IFERROR(__xludf.DUMMYFUNCTION("""COMPUTED_VALUE"""),"")</f>
        <v/>
      </c>
      <c r="B591" t="str">
        <f>IFERROR(__xludf.DUMMYFUNCTION("""COMPUTED_VALUE"""),"")</f>
        <v/>
      </c>
      <c r="C591" t="str">
        <f>IFERROR(__xludf.DUMMYFUNCTION("""COMPUTED_VALUE"""),"")</f>
        <v/>
      </c>
      <c r="D591" t="str">
        <f>IFERROR(__xludf.DUMMYFUNCTION("""COMPUTED_VALUE"""),"")</f>
        <v/>
      </c>
      <c r="E591" t="str">
        <f>IFERROR(__xludf.DUMMYFUNCTION("""COMPUTED_VALUE"""),"")</f>
        <v/>
      </c>
      <c r="F591" t="str">
        <f>IFERROR(__xludf.DUMMYFUNCTION("""COMPUTED_VALUE"""),"")</f>
        <v/>
      </c>
      <c r="G591" t="str">
        <f>IFERROR(__xludf.DUMMYFUNCTION("""COMPUTED_VALUE"""),"")</f>
        <v/>
      </c>
      <c r="H591" t="str">
        <f>IFERROR(__xludf.DUMMYFUNCTION("""COMPUTED_VALUE"""),"")</f>
        <v/>
      </c>
      <c r="I591" t="str">
        <f>IFERROR(__xludf.DUMMYFUNCTION("""COMPUTED_VALUE"""),"")</f>
        <v/>
      </c>
      <c r="J591" t="str">
        <f>IFERROR(__xludf.DUMMYFUNCTION("""COMPUTED_VALUE"""),"")</f>
        <v/>
      </c>
      <c r="K591" t="str">
        <f>IFERROR(__xludf.DUMMYFUNCTION("""COMPUTED_VALUE"""),"")</f>
        <v/>
      </c>
    </row>
    <row r="592">
      <c r="A592" t="str">
        <f>IFERROR(__xludf.DUMMYFUNCTION("""COMPUTED_VALUE"""),"")</f>
        <v/>
      </c>
      <c r="B592" t="str">
        <f>IFERROR(__xludf.DUMMYFUNCTION("""COMPUTED_VALUE"""),"")</f>
        <v/>
      </c>
      <c r="C592" t="str">
        <f>IFERROR(__xludf.DUMMYFUNCTION("""COMPUTED_VALUE"""),"")</f>
        <v/>
      </c>
      <c r="D592" t="str">
        <f>IFERROR(__xludf.DUMMYFUNCTION("""COMPUTED_VALUE"""),"")</f>
        <v/>
      </c>
      <c r="E592" t="str">
        <f>IFERROR(__xludf.DUMMYFUNCTION("""COMPUTED_VALUE"""),"")</f>
        <v/>
      </c>
      <c r="F592" t="str">
        <f>IFERROR(__xludf.DUMMYFUNCTION("""COMPUTED_VALUE"""),"")</f>
        <v/>
      </c>
      <c r="G592" t="str">
        <f>IFERROR(__xludf.DUMMYFUNCTION("""COMPUTED_VALUE"""),"")</f>
        <v/>
      </c>
      <c r="H592" t="str">
        <f>IFERROR(__xludf.DUMMYFUNCTION("""COMPUTED_VALUE"""),"")</f>
        <v/>
      </c>
      <c r="I592" t="str">
        <f>IFERROR(__xludf.DUMMYFUNCTION("""COMPUTED_VALUE"""),"")</f>
        <v/>
      </c>
      <c r="J592" t="str">
        <f>IFERROR(__xludf.DUMMYFUNCTION("""COMPUTED_VALUE"""),"")</f>
        <v/>
      </c>
      <c r="K592" t="str">
        <f>IFERROR(__xludf.DUMMYFUNCTION("""COMPUTED_VALUE"""),"")</f>
        <v/>
      </c>
    </row>
    <row r="593">
      <c r="A593" t="str">
        <f>IFERROR(__xludf.DUMMYFUNCTION("""COMPUTED_VALUE"""),"")</f>
        <v/>
      </c>
      <c r="B593" t="str">
        <f>IFERROR(__xludf.DUMMYFUNCTION("""COMPUTED_VALUE"""),"")</f>
        <v/>
      </c>
      <c r="C593" t="str">
        <f>IFERROR(__xludf.DUMMYFUNCTION("""COMPUTED_VALUE"""),"")</f>
        <v/>
      </c>
      <c r="D593" t="str">
        <f>IFERROR(__xludf.DUMMYFUNCTION("""COMPUTED_VALUE"""),"")</f>
        <v/>
      </c>
      <c r="E593" t="str">
        <f>IFERROR(__xludf.DUMMYFUNCTION("""COMPUTED_VALUE"""),"")</f>
        <v/>
      </c>
      <c r="F593" t="str">
        <f>IFERROR(__xludf.DUMMYFUNCTION("""COMPUTED_VALUE"""),"")</f>
        <v/>
      </c>
      <c r="G593" t="str">
        <f>IFERROR(__xludf.DUMMYFUNCTION("""COMPUTED_VALUE"""),"")</f>
        <v/>
      </c>
      <c r="H593" t="str">
        <f>IFERROR(__xludf.DUMMYFUNCTION("""COMPUTED_VALUE"""),"")</f>
        <v/>
      </c>
      <c r="I593" t="str">
        <f>IFERROR(__xludf.DUMMYFUNCTION("""COMPUTED_VALUE"""),"")</f>
        <v/>
      </c>
      <c r="J593" t="str">
        <f>IFERROR(__xludf.DUMMYFUNCTION("""COMPUTED_VALUE"""),"")</f>
        <v/>
      </c>
      <c r="K593" t="str">
        <f>IFERROR(__xludf.DUMMYFUNCTION("""COMPUTED_VALUE"""),"")</f>
        <v/>
      </c>
    </row>
    <row r="594">
      <c r="A594" t="str">
        <f>IFERROR(__xludf.DUMMYFUNCTION("""COMPUTED_VALUE"""),"")</f>
        <v/>
      </c>
      <c r="B594" t="str">
        <f>IFERROR(__xludf.DUMMYFUNCTION("""COMPUTED_VALUE"""),"")</f>
        <v/>
      </c>
      <c r="C594" t="str">
        <f>IFERROR(__xludf.DUMMYFUNCTION("""COMPUTED_VALUE"""),"")</f>
        <v/>
      </c>
      <c r="D594" t="str">
        <f>IFERROR(__xludf.DUMMYFUNCTION("""COMPUTED_VALUE"""),"")</f>
        <v/>
      </c>
      <c r="E594" t="str">
        <f>IFERROR(__xludf.DUMMYFUNCTION("""COMPUTED_VALUE"""),"")</f>
        <v/>
      </c>
      <c r="F594" t="str">
        <f>IFERROR(__xludf.DUMMYFUNCTION("""COMPUTED_VALUE"""),"")</f>
        <v/>
      </c>
      <c r="G594" t="str">
        <f>IFERROR(__xludf.DUMMYFUNCTION("""COMPUTED_VALUE"""),"")</f>
        <v/>
      </c>
      <c r="H594" t="str">
        <f>IFERROR(__xludf.DUMMYFUNCTION("""COMPUTED_VALUE"""),"")</f>
        <v/>
      </c>
      <c r="I594" t="str">
        <f>IFERROR(__xludf.DUMMYFUNCTION("""COMPUTED_VALUE"""),"")</f>
        <v/>
      </c>
      <c r="J594" t="str">
        <f>IFERROR(__xludf.DUMMYFUNCTION("""COMPUTED_VALUE"""),"")</f>
        <v/>
      </c>
      <c r="K594" t="str">
        <f>IFERROR(__xludf.DUMMYFUNCTION("""COMPUTED_VALUE"""),"")</f>
        <v/>
      </c>
    </row>
    <row r="595">
      <c r="A595" t="str">
        <f>IFERROR(__xludf.DUMMYFUNCTION("""COMPUTED_VALUE"""),"")</f>
        <v/>
      </c>
      <c r="B595" t="str">
        <f>IFERROR(__xludf.DUMMYFUNCTION("""COMPUTED_VALUE"""),"")</f>
        <v/>
      </c>
      <c r="C595" t="str">
        <f>IFERROR(__xludf.DUMMYFUNCTION("""COMPUTED_VALUE"""),"")</f>
        <v/>
      </c>
      <c r="D595" t="str">
        <f>IFERROR(__xludf.DUMMYFUNCTION("""COMPUTED_VALUE"""),"")</f>
        <v/>
      </c>
      <c r="E595" t="str">
        <f>IFERROR(__xludf.DUMMYFUNCTION("""COMPUTED_VALUE"""),"")</f>
        <v/>
      </c>
      <c r="F595" t="str">
        <f>IFERROR(__xludf.DUMMYFUNCTION("""COMPUTED_VALUE"""),"")</f>
        <v/>
      </c>
      <c r="G595" t="str">
        <f>IFERROR(__xludf.DUMMYFUNCTION("""COMPUTED_VALUE"""),"")</f>
        <v/>
      </c>
      <c r="H595" t="str">
        <f>IFERROR(__xludf.DUMMYFUNCTION("""COMPUTED_VALUE"""),"")</f>
        <v/>
      </c>
      <c r="I595" t="str">
        <f>IFERROR(__xludf.DUMMYFUNCTION("""COMPUTED_VALUE"""),"")</f>
        <v/>
      </c>
      <c r="J595" t="str">
        <f>IFERROR(__xludf.DUMMYFUNCTION("""COMPUTED_VALUE"""),"")</f>
        <v/>
      </c>
      <c r="K595" t="str">
        <f>IFERROR(__xludf.DUMMYFUNCTION("""COMPUTED_VALUE"""),"")</f>
        <v/>
      </c>
    </row>
    <row r="596">
      <c r="A596" t="str">
        <f>IFERROR(__xludf.DUMMYFUNCTION("""COMPUTED_VALUE"""),"")</f>
        <v/>
      </c>
      <c r="B596" t="str">
        <f>IFERROR(__xludf.DUMMYFUNCTION("""COMPUTED_VALUE"""),"")</f>
        <v/>
      </c>
      <c r="C596" t="str">
        <f>IFERROR(__xludf.DUMMYFUNCTION("""COMPUTED_VALUE"""),"")</f>
        <v/>
      </c>
      <c r="D596" t="str">
        <f>IFERROR(__xludf.DUMMYFUNCTION("""COMPUTED_VALUE"""),"")</f>
        <v/>
      </c>
      <c r="E596" t="str">
        <f>IFERROR(__xludf.DUMMYFUNCTION("""COMPUTED_VALUE"""),"")</f>
        <v/>
      </c>
      <c r="F596" t="str">
        <f>IFERROR(__xludf.DUMMYFUNCTION("""COMPUTED_VALUE"""),"")</f>
        <v/>
      </c>
      <c r="G596" t="str">
        <f>IFERROR(__xludf.DUMMYFUNCTION("""COMPUTED_VALUE"""),"")</f>
        <v/>
      </c>
      <c r="H596" t="str">
        <f>IFERROR(__xludf.DUMMYFUNCTION("""COMPUTED_VALUE"""),"")</f>
        <v/>
      </c>
      <c r="I596" t="str">
        <f>IFERROR(__xludf.DUMMYFUNCTION("""COMPUTED_VALUE"""),"")</f>
        <v/>
      </c>
      <c r="J596" t="str">
        <f>IFERROR(__xludf.DUMMYFUNCTION("""COMPUTED_VALUE"""),"")</f>
        <v/>
      </c>
      <c r="K596" t="str">
        <f>IFERROR(__xludf.DUMMYFUNCTION("""COMPUTED_VALUE"""),"")</f>
        <v/>
      </c>
    </row>
    <row r="597">
      <c r="A597" t="str">
        <f>IFERROR(__xludf.DUMMYFUNCTION("""COMPUTED_VALUE"""),"")</f>
        <v/>
      </c>
      <c r="B597" t="str">
        <f>IFERROR(__xludf.DUMMYFUNCTION("""COMPUTED_VALUE"""),"")</f>
        <v/>
      </c>
      <c r="C597" t="str">
        <f>IFERROR(__xludf.DUMMYFUNCTION("""COMPUTED_VALUE"""),"")</f>
        <v/>
      </c>
      <c r="D597" t="str">
        <f>IFERROR(__xludf.DUMMYFUNCTION("""COMPUTED_VALUE"""),"")</f>
        <v/>
      </c>
      <c r="E597" t="str">
        <f>IFERROR(__xludf.DUMMYFUNCTION("""COMPUTED_VALUE"""),"")</f>
        <v/>
      </c>
      <c r="F597" t="str">
        <f>IFERROR(__xludf.DUMMYFUNCTION("""COMPUTED_VALUE"""),"")</f>
        <v/>
      </c>
      <c r="G597" t="str">
        <f>IFERROR(__xludf.DUMMYFUNCTION("""COMPUTED_VALUE"""),"")</f>
        <v/>
      </c>
      <c r="H597" t="str">
        <f>IFERROR(__xludf.DUMMYFUNCTION("""COMPUTED_VALUE"""),"")</f>
        <v/>
      </c>
      <c r="I597" t="str">
        <f>IFERROR(__xludf.DUMMYFUNCTION("""COMPUTED_VALUE"""),"")</f>
        <v/>
      </c>
      <c r="J597" t="str">
        <f>IFERROR(__xludf.DUMMYFUNCTION("""COMPUTED_VALUE"""),"")</f>
        <v/>
      </c>
      <c r="K597" t="str">
        <f>IFERROR(__xludf.DUMMYFUNCTION("""COMPUTED_VALUE"""),"")</f>
        <v/>
      </c>
    </row>
    <row r="598">
      <c r="A598" t="str">
        <f>IFERROR(__xludf.DUMMYFUNCTION("""COMPUTED_VALUE"""),"")</f>
        <v/>
      </c>
      <c r="B598" t="str">
        <f>IFERROR(__xludf.DUMMYFUNCTION("""COMPUTED_VALUE"""),"")</f>
        <v/>
      </c>
      <c r="C598" t="str">
        <f>IFERROR(__xludf.DUMMYFUNCTION("""COMPUTED_VALUE"""),"")</f>
        <v/>
      </c>
      <c r="D598" t="str">
        <f>IFERROR(__xludf.DUMMYFUNCTION("""COMPUTED_VALUE"""),"")</f>
        <v/>
      </c>
      <c r="E598" t="str">
        <f>IFERROR(__xludf.DUMMYFUNCTION("""COMPUTED_VALUE"""),"")</f>
        <v/>
      </c>
      <c r="F598" t="str">
        <f>IFERROR(__xludf.DUMMYFUNCTION("""COMPUTED_VALUE"""),"")</f>
        <v/>
      </c>
      <c r="G598" t="str">
        <f>IFERROR(__xludf.DUMMYFUNCTION("""COMPUTED_VALUE"""),"")</f>
        <v/>
      </c>
      <c r="H598" t="str">
        <f>IFERROR(__xludf.DUMMYFUNCTION("""COMPUTED_VALUE"""),"")</f>
        <v/>
      </c>
      <c r="I598" t="str">
        <f>IFERROR(__xludf.DUMMYFUNCTION("""COMPUTED_VALUE"""),"")</f>
        <v/>
      </c>
      <c r="J598" t="str">
        <f>IFERROR(__xludf.DUMMYFUNCTION("""COMPUTED_VALUE"""),"")</f>
        <v/>
      </c>
      <c r="K598" t="str">
        <f>IFERROR(__xludf.DUMMYFUNCTION("""COMPUTED_VALUE"""),"")</f>
        <v/>
      </c>
    </row>
    <row r="599">
      <c r="A599" t="str">
        <f>IFERROR(__xludf.DUMMYFUNCTION("""COMPUTED_VALUE"""),"")</f>
        <v/>
      </c>
      <c r="B599" t="str">
        <f>IFERROR(__xludf.DUMMYFUNCTION("""COMPUTED_VALUE"""),"")</f>
        <v/>
      </c>
      <c r="C599" t="str">
        <f>IFERROR(__xludf.DUMMYFUNCTION("""COMPUTED_VALUE"""),"")</f>
        <v/>
      </c>
      <c r="D599" t="str">
        <f>IFERROR(__xludf.DUMMYFUNCTION("""COMPUTED_VALUE"""),"")</f>
        <v/>
      </c>
      <c r="E599" t="str">
        <f>IFERROR(__xludf.DUMMYFUNCTION("""COMPUTED_VALUE"""),"")</f>
        <v/>
      </c>
      <c r="F599" t="str">
        <f>IFERROR(__xludf.DUMMYFUNCTION("""COMPUTED_VALUE"""),"")</f>
        <v/>
      </c>
      <c r="G599" t="str">
        <f>IFERROR(__xludf.DUMMYFUNCTION("""COMPUTED_VALUE"""),"")</f>
        <v/>
      </c>
      <c r="H599" t="str">
        <f>IFERROR(__xludf.DUMMYFUNCTION("""COMPUTED_VALUE"""),"")</f>
        <v/>
      </c>
      <c r="I599" t="str">
        <f>IFERROR(__xludf.DUMMYFUNCTION("""COMPUTED_VALUE"""),"")</f>
        <v/>
      </c>
      <c r="J599" t="str">
        <f>IFERROR(__xludf.DUMMYFUNCTION("""COMPUTED_VALUE"""),"")</f>
        <v/>
      </c>
      <c r="K599" t="str">
        <f>IFERROR(__xludf.DUMMYFUNCTION("""COMPUTED_VALUE"""),"")</f>
        <v/>
      </c>
    </row>
    <row r="600">
      <c r="A600" t="str">
        <f>IFERROR(__xludf.DUMMYFUNCTION("""COMPUTED_VALUE"""),"")</f>
        <v/>
      </c>
      <c r="B600" t="str">
        <f>IFERROR(__xludf.DUMMYFUNCTION("""COMPUTED_VALUE"""),"")</f>
        <v/>
      </c>
      <c r="C600" t="str">
        <f>IFERROR(__xludf.DUMMYFUNCTION("""COMPUTED_VALUE"""),"")</f>
        <v/>
      </c>
      <c r="D600" t="str">
        <f>IFERROR(__xludf.DUMMYFUNCTION("""COMPUTED_VALUE"""),"")</f>
        <v/>
      </c>
      <c r="E600" t="str">
        <f>IFERROR(__xludf.DUMMYFUNCTION("""COMPUTED_VALUE"""),"")</f>
        <v/>
      </c>
      <c r="F600" t="str">
        <f>IFERROR(__xludf.DUMMYFUNCTION("""COMPUTED_VALUE"""),"")</f>
        <v/>
      </c>
      <c r="G600" t="str">
        <f>IFERROR(__xludf.DUMMYFUNCTION("""COMPUTED_VALUE"""),"")</f>
        <v/>
      </c>
      <c r="H600" t="str">
        <f>IFERROR(__xludf.DUMMYFUNCTION("""COMPUTED_VALUE"""),"")</f>
        <v/>
      </c>
      <c r="I600" t="str">
        <f>IFERROR(__xludf.DUMMYFUNCTION("""COMPUTED_VALUE"""),"")</f>
        <v/>
      </c>
      <c r="J600" t="str">
        <f>IFERROR(__xludf.DUMMYFUNCTION("""COMPUTED_VALUE"""),"")</f>
        <v/>
      </c>
      <c r="K600" t="str">
        <f>IFERROR(__xludf.DUMMYFUNCTION("""COMPUTED_VALUE"""),"")</f>
        <v/>
      </c>
    </row>
    <row r="601">
      <c r="A601" t="str">
        <f>IFERROR(__xludf.DUMMYFUNCTION("""COMPUTED_VALUE"""),"")</f>
        <v/>
      </c>
      <c r="B601" t="str">
        <f>IFERROR(__xludf.DUMMYFUNCTION("""COMPUTED_VALUE"""),"")</f>
        <v/>
      </c>
      <c r="C601" t="str">
        <f>IFERROR(__xludf.DUMMYFUNCTION("""COMPUTED_VALUE"""),"")</f>
        <v/>
      </c>
      <c r="D601" t="str">
        <f>IFERROR(__xludf.DUMMYFUNCTION("""COMPUTED_VALUE"""),"")</f>
        <v/>
      </c>
      <c r="E601" t="str">
        <f>IFERROR(__xludf.DUMMYFUNCTION("""COMPUTED_VALUE"""),"")</f>
        <v/>
      </c>
      <c r="F601" t="str">
        <f>IFERROR(__xludf.DUMMYFUNCTION("""COMPUTED_VALUE"""),"")</f>
        <v/>
      </c>
      <c r="G601" t="str">
        <f>IFERROR(__xludf.DUMMYFUNCTION("""COMPUTED_VALUE"""),"")</f>
        <v/>
      </c>
      <c r="H601" t="str">
        <f>IFERROR(__xludf.DUMMYFUNCTION("""COMPUTED_VALUE"""),"")</f>
        <v/>
      </c>
      <c r="I601" t="str">
        <f>IFERROR(__xludf.DUMMYFUNCTION("""COMPUTED_VALUE"""),"")</f>
        <v/>
      </c>
      <c r="J601" t="str">
        <f>IFERROR(__xludf.DUMMYFUNCTION("""COMPUTED_VALUE"""),"")</f>
        <v/>
      </c>
      <c r="K601" t="str">
        <f>IFERROR(__xludf.DUMMYFUNCTION("""COMPUTED_VALUE"""),"")</f>
        <v/>
      </c>
    </row>
    <row r="602">
      <c r="A602" t="str">
        <f>IFERROR(__xludf.DUMMYFUNCTION("""COMPUTED_VALUE"""),"")</f>
        <v/>
      </c>
      <c r="B602" t="str">
        <f>IFERROR(__xludf.DUMMYFUNCTION("""COMPUTED_VALUE"""),"")</f>
        <v/>
      </c>
      <c r="C602" t="str">
        <f>IFERROR(__xludf.DUMMYFUNCTION("""COMPUTED_VALUE"""),"")</f>
        <v/>
      </c>
      <c r="D602" t="str">
        <f>IFERROR(__xludf.DUMMYFUNCTION("""COMPUTED_VALUE"""),"")</f>
        <v/>
      </c>
      <c r="E602" t="str">
        <f>IFERROR(__xludf.DUMMYFUNCTION("""COMPUTED_VALUE"""),"")</f>
        <v/>
      </c>
      <c r="F602" t="str">
        <f>IFERROR(__xludf.DUMMYFUNCTION("""COMPUTED_VALUE"""),"")</f>
        <v/>
      </c>
      <c r="G602" t="str">
        <f>IFERROR(__xludf.DUMMYFUNCTION("""COMPUTED_VALUE"""),"")</f>
        <v/>
      </c>
      <c r="H602" t="str">
        <f>IFERROR(__xludf.DUMMYFUNCTION("""COMPUTED_VALUE"""),"")</f>
        <v/>
      </c>
      <c r="I602" t="str">
        <f>IFERROR(__xludf.DUMMYFUNCTION("""COMPUTED_VALUE"""),"")</f>
        <v/>
      </c>
      <c r="J602" t="str">
        <f>IFERROR(__xludf.DUMMYFUNCTION("""COMPUTED_VALUE"""),"")</f>
        <v/>
      </c>
      <c r="K602" t="str">
        <f>IFERROR(__xludf.DUMMYFUNCTION("""COMPUTED_VALUE"""),"")</f>
        <v/>
      </c>
    </row>
    <row r="603">
      <c r="A603" t="str">
        <f>IFERROR(__xludf.DUMMYFUNCTION("""COMPUTED_VALUE"""),"")</f>
        <v/>
      </c>
      <c r="B603" t="str">
        <f>IFERROR(__xludf.DUMMYFUNCTION("""COMPUTED_VALUE"""),"")</f>
        <v/>
      </c>
      <c r="C603" t="str">
        <f>IFERROR(__xludf.DUMMYFUNCTION("""COMPUTED_VALUE"""),"")</f>
        <v/>
      </c>
      <c r="D603" t="str">
        <f>IFERROR(__xludf.DUMMYFUNCTION("""COMPUTED_VALUE"""),"")</f>
        <v/>
      </c>
      <c r="E603" t="str">
        <f>IFERROR(__xludf.DUMMYFUNCTION("""COMPUTED_VALUE"""),"")</f>
        <v/>
      </c>
      <c r="F603" t="str">
        <f>IFERROR(__xludf.DUMMYFUNCTION("""COMPUTED_VALUE"""),"")</f>
        <v/>
      </c>
      <c r="G603" t="str">
        <f>IFERROR(__xludf.DUMMYFUNCTION("""COMPUTED_VALUE"""),"")</f>
        <v/>
      </c>
      <c r="H603" t="str">
        <f>IFERROR(__xludf.DUMMYFUNCTION("""COMPUTED_VALUE"""),"")</f>
        <v/>
      </c>
      <c r="I603" t="str">
        <f>IFERROR(__xludf.DUMMYFUNCTION("""COMPUTED_VALUE"""),"")</f>
        <v/>
      </c>
      <c r="J603" t="str">
        <f>IFERROR(__xludf.DUMMYFUNCTION("""COMPUTED_VALUE"""),"")</f>
        <v/>
      </c>
      <c r="K603" t="str">
        <f>IFERROR(__xludf.DUMMYFUNCTION("""COMPUTED_VALUE"""),"")</f>
        <v/>
      </c>
    </row>
    <row r="604">
      <c r="A604" t="str">
        <f>IFERROR(__xludf.DUMMYFUNCTION("""COMPUTED_VALUE"""),"")</f>
        <v/>
      </c>
      <c r="B604" t="str">
        <f>IFERROR(__xludf.DUMMYFUNCTION("""COMPUTED_VALUE"""),"")</f>
        <v/>
      </c>
      <c r="C604" t="str">
        <f>IFERROR(__xludf.DUMMYFUNCTION("""COMPUTED_VALUE"""),"")</f>
        <v/>
      </c>
      <c r="D604" t="str">
        <f>IFERROR(__xludf.DUMMYFUNCTION("""COMPUTED_VALUE"""),"")</f>
        <v/>
      </c>
      <c r="E604" t="str">
        <f>IFERROR(__xludf.DUMMYFUNCTION("""COMPUTED_VALUE"""),"")</f>
        <v/>
      </c>
      <c r="F604" t="str">
        <f>IFERROR(__xludf.DUMMYFUNCTION("""COMPUTED_VALUE"""),"")</f>
        <v/>
      </c>
      <c r="G604" t="str">
        <f>IFERROR(__xludf.DUMMYFUNCTION("""COMPUTED_VALUE"""),"")</f>
        <v/>
      </c>
      <c r="H604" t="str">
        <f>IFERROR(__xludf.DUMMYFUNCTION("""COMPUTED_VALUE"""),"")</f>
        <v/>
      </c>
      <c r="I604" t="str">
        <f>IFERROR(__xludf.DUMMYFUNCTION("""COMPUTED_VALUE"""),"")</f>
        <v/>
      </c>
      <c r="J604" t="str">
        <f>IFERROR(__xludf.DUMMYFUNCTION("""COMPUTED_VALUE"""),"")</f>
        <v/>
      </c>
      <c r="K604" t="str">
        <f>IFERROR(__xludf.DUMMYFUNCTION("""COMPUTED_VALUE"""),"")</f>
        <v/>
      </c>
    </row>
    <row r="605">
      <c r="A605" t="str">
        <f>IFERROR(__xludf.DUMMYFUNCTION("""COMPUTED_VALUE"""),"")</f>
        <v/>
      </c>
      <c r="B605" t="str">
        <f>IFERROR(__xludf.DUMMYFUNCTION("""COMPUTED_VALUE"""),"")</f>
        <v/>
      </c>
      <c r="C605" t="str">
        <f>IFERROR(__xludf.DUMMYFUNCTION("""COMPUTED_VALUE"""),"")</f>
        <v/>
      </c>
      <c r="D605" t="str">
        <f>IFERROR(__xludf.DUMMYFUNCTION("""COMPUTED_VALUE"""),"")</f>
        <v/>
      </c>
      <c r="E605" t="str">
        <f>IFERROR(__xludf.DUMMYFUNCTION("""COMPUTED_VALUE"""),"")</f>
        <v/>
      </c>
      <c r="F605" t="str">
        <f>IFERROR(__xludf.DUMMYFUNCTION("""COMPUTED_VALUE"""),"")</f>
        <v/>
      </c>
      <c r="G605" t="str">
        <f>IFERROR(__xludf.DUMMYFUNCTION("""COMPUTED_VALUE"""),"")</f>
        <v/>
      </c>
      <c r="H605" t="str">
        <f>IFERROR(__xludf.DUMMYFUNCTION("""COMPUTED_VALUE"""),"")</f>
        <v/>
      </c>
      <c r="I605" t="str">
        <f>IFERROR(__xludf.DUMMYFUNCTION("""COMPUTED_VALUE"""),"")</f>
        <v/>
      </c>
      <c r="J605" t="str">
        <f>IFERROR(__xludf.DUMMYFUNCTION("""COMPUTED_VALUE"""),"")</f>
        <v/>
      </c>
      <c r="K605" t="str">
        <f>IFERROR(__xludf.DUMMYFUNCTION("""COMPUTED_VALUE"""),"")</f>
        <v/>
      </c>
    </row>
    <row r="606">
      <c r="A606" t="str">
        <f>IFERROR(__xludf.DUMMYFUNCTION("""COMPUTED_VALUE"""),"")</f>
        <v/>
      </c>
      <c r="B606" t="str">
        <f>IFERROR(__xludf.DUMMYFUNCTION("""COMPUTED_VALUE"""),"")</f>
        <v/>
      </c>
      <c r="C606" t="str">
        <f>IFERROR(__xludf.DUMMYFUNCTION("""COMPUTED_VALUE"""),"")</f>
        <v/>
      </c>
      <c r="D606" t="str">
        <f>IFERROR(__xludf.DUMMYFUNCTION("""COMPUTED_VALUE"""),"")</f>
        <v/>
      </c>
      <c r="E606" t="str">
        <f>IFERROR(__xludf.DUMMYFUNCTION("""COMPUTED_VALUE"""),"")</f>
        <v/>
      </c>
      <c r="F606" t="str">
        <f>IFERROR(__xludf.DUMMYFUNCTION("""COMPUTED_VALUE"""),"")</f>
        <v/>
      </c>
      <c r="G606" t="str">
        <f>IFERROR(__xludf.DUMMYFUNCTION("""COMPUTED_VALUE"""),"")</f>
        <v/>
      </c>
      <c r="H606" t="str">
        <f>IFERROR(__xludf.DUMMYFUNCTION("""COMPUTED_VALUE"""),"")</f>
        <v/>
      </c>
      <c r="I606" t="str">
        <f>IFERROR(__xludf.DUMMYFUNCTION("""COMPUTED_VALUE"""),"")</f>
        <v/>
      </c>
      <c r="J606" t="str">
        <f>IFERROR(__xludf.DUMMYFUNCTION("""COMPUTED_VALUE"""),"")</f>
        <v/>
      </c>
      <c r="K606" t="str">
        <f>IFERROR(__xludf.DUMMYFUNCTION("""COMPUTED_VALUE"""),"")</f>
        <v/>
      </c>
    </row>
    <row r="607">
      <c r="A607" t="str">
        <f>IFERROR(__xludf.DUMMYFUNCTION("""COMPUTED_VALUE"""),"")</f>
        <v/>
      </c>
      <c r="B607" t="str">
        <f>IFERROR(__xludf.DUMMYFUNCTION("""COMPUTED_VALUE"""),"")</f>
        <v/>
      </c>
      <c r="C607" t="str">
        <f>IFERROR(__xludf.DUMMYFUNCTION("""COMPUTED_VALUE"""),"")</f>
        <v/>
      </c>
      <c r="D607" t="str">
        <f>IFERROR(__xludf.DUMMYFUNCTION("""COMPUTED_VALUE"""),"")</f>
        <v/>
      </c>
      <c r="E607" t="str">
        <f>IFERROR(__xludf.DUMMYFUNCTION("""COMPUTED_VALUE"""),"")</f>
        <v/>
      </c>
      <c r="F607" t="str">
        <f>IFERROR(__xludf.DUMMYFUNCTION("""COMPUTED_VALUE"""),"")</f>
        <v/>
      </c>
      <c r="G607" t="str">
        <f>IFERROR(__xludf.DUMMYFUNCTION("""COMPUTED_VALUE"""),"")</f>
        <v/>
      </c>
      <c r="H607" t="str">
        <f>IFERROR(__xludf.DUMMYFUNCTION("""COMPUTED_VALUE"""),"")</f>
        <v/>
      </c>
      <c r="I607" t="str">
        <f>IFERROR(__xludf.DUMMYFUNCTION("""COMPUTED_VALUE"""),"")</f>
        <v/>
      </c>
      <c r="J607" t="str">
        <f>IFERROR(__xludf.DUMMYFUNCTION("""COMPUTED_VALUE"""),"")</f>
        <v/>
      </c>
      <c r="K607" t="str">
        <f>IFERROR(__xludf.DUMMYFUNCTION("""COMPUTED_VALUE"""),"")</f>
        <v/>
      </c>
    </row>
    <row r="608">
      <c r="A608" t="str">
        <f>IFERROR(__xludf.DUMMYFUNCTION("""COMPUTED_VALUE"""),"")</f>
        <v/>
      </c>
      <c r="B608" t="str">
        <f>IFERROR(__xludf.DUMMYFUNCTION("""COMPUTED_VALUE"""),"")</f>
        <v/>
      </c>
      <c r="C608" t="str">
        <f>IFERROR(__xludf.DUMMYFUNCTION("""COMPUTED_VALUE"""),"")</f>
        <v/>
      </c>
      <c r="D608" t="str">
        <f>IFERROR(__xludf.DUMMYFUNCTION("""COMPUTED_VALUE"""),"")</f>
        <v/>
      </c>
      <c r="E608" t="str">
        <f>IFERROR(__xludf.DUMMYFUNCTION("""COMPUTED_VALUE"""),"")</f>
        <v/>
      </c>
      <c r="F608" t="str">
        <f>IFERROR(__xludf.DUMMYFUNCTION("""COMPUTED_VALUE"""),"")</f>
        <v/>
      </c>
      <c r="G608" t="str">
        <f>IFERROR(__xludf.DUMMYFUNCTION("""COMPUTED_VALUE"""),"")</f>
        <v/>
      </c>
      <c r="H608" t="str">
        <f>IFERROR(__xludf.DUMMYFUNCTION("""COMPUTED_VALUE"""),"")</f>
        <v/>
      </c>
      <c r="I608" t="str">
        <f>IFERROR(__xludf.DUMMYFUNCTION("""COMPUTED_VALUE"""),"")</f>
        <v/>
      </c>
      <c r="J608" t="str">
        <f>IFERROR(__xludf.DUMMYFUNCTION("""COMPUTED_VALUE"""),"")</f>
        <v/>
      </c>
      <c r="K608" t="str">
        <f>IFERROR(__xludf.DUMMYFUNCTION("""COMPUTED_VALUE"""),"")</f>
        <v/>
      </c>
    </row>
    <row r="609">
      <c r="A609" t="str">
        <f>IFERROR(__xludf.DUMMYFUNCTION("""COMPUTED_VALUE"""),"")</f>
        <v/>
      </c>
      <c r="B609" t="str">
        <f>IFERROR(__xludf.DUMMYFUNCTION("""COMPUTED_VALUE"""),"")</f>
        <v/>
      </c>
      <c r="C609" t="str">
        <f>IFERROR(__xludf.DUMMYFUNCTION("""COMPUTED_VALUE"""),"")</f>
        <v/>
      </c>
      <c r="D609" t="str">
        <f>IFERROR(__xludf.DUMMYFUNCTION("""COMPUTED_VALUE"""),"")</f>
        <v/>
      </c>
      <c r="E609" t="str">
        <f>IFERROR(__xludf.DUMMYFUNCTION("""COMPUTED_VALUE"""),"")</f>
        <v/>
      </c>
      <c r="F609" t="str">
        <f>IFERROR(__xludf.DUMMYFUNCTION("""COMPUTED_VALUE"""),"")</f>
        <v/>
      </c>
      <c r="G609" t="str">
        <f>IFERROR(__xludf.DUMMYFUNCTION("""COMPUTED_VALUE"""),"")</f>
        <v/>
      </c>
      <c r="H609" t="str">
        <f>IFERROR(__xludf.DUMMYFUNCTION("""COMPUTED_VALUE"""),"")</f>
        <v/>
      </c>
      <c r="I609" t="str">
        <f>IFERROR(__xludf.DUMMYFUNCTION("""COMPUTED_VALUE"""),"")</f>
        <v/>
      </c>
      <c r="J609" t="str">
        <f>IFERROR(__xludf.DUMMYFUNCTION("""COMPUTED_VALUE"""),"")</f>
        <v/>
      </c>
      <c r="K609" t="str">
        <f>IFERROR(__xludf.DUMMYFUNCTION("""COMPUTED_VALUE"""),"")</f>
        <v/>
      </c>
    </row>
    <row r="610">
      <c r="A610" t="str">
        <f>IFERROR(__xludf.DUMMYFUNCTION("""COMPUTED_VALUE"""),"")</f>
        <v/>
      </c>
      <c r="B610" t="str">
        <f>IFERROR(__xludf.DUMMYFUNCTION("""COMPUTED_VALUE"""),"")</f>
        <v/>
      </c>
      <c r="C610" t="str">
        <f>IFERROR(__xludf.DUMMYFUNCTION("""COMPUTED_VALUE"""),"")</f>
        <v/>
      </c>
      <c r="D610" t="str">
        <f>IFERROR(__xludf.DUMMYFUNCTION("""COMPUTED_VALUE"""),"")</f>
        <v/>
      </c>
      <c r="E610" t="str">
        <f>IFERROR(__xludf.DUMMYFUNCTION("""COMPUTED_VALUE"""),"")</f>
        <v/>
      </c>
      <c r="F610" t="str">
        <f>IFERROR(__xludf.DUMMYFUNCTION("""COMPUTED_VALUE"""),"")</f>
        <v/>
      </c>
      <c r="G610" t="str">
        <f>IFERROR(__xludf.DUMMYFUNCTION("""COMPUTED_VALUE"""),"")</f>
        <v/>
      </c>
      <c r="H610" t="str">
        <f>IFERROR(__xludf.DUMMYFUNCTION("""COMPUTED_VALUE"""),"")</f>
        <v/>
      </c>
      <c r="I610" t="str">
        <f>IFERROR(__xludf.DUMMYFUNCTION("""COMPUTED_VALUE"""),"")</f>
        <v/>
      </c>
      <c r="J610" t="str">
        <f>IFERROR(__xludf.DUMMYFUNCTION("""COMPUTED_VALUE"""),"")</f>
        <v/>
      </c>
      <c r="K610" t="str">
        <f>IFERROR(__xludf.DUMMYFUNCTION("""COMPUTED_VALUE"""),"")</f>
        <v/>
      </c>
    </row>
    <row r="611">
      <c r="A611" t="str">
        <f>IFERROR(__xludf.DUMMYFUNCTION("""COMPUTED_VALUE"""),"")</f>
        <v/>
      </c>
      <c r="B611" t="str">
        <f>IFERROR(__xludf.DUMMYFUNCTION("""COMPUTED_VALUE"""),"")</f>
        <v/>
      </c>
      <c r="C611" t="str">
        <f>IFERROR(__xludf.DUMMYFUNCTION("""COMPUTED_VALUE"""),"")</f>
        <v/>
      </c>
      <c r="D611" t="str">
        <f>IFERROR(__xludf.DUMMYFUNCTION("""COMPUTED_VALUE"""),"")</f>
        <v/>
      </c>
      <c r="E611" t="str">
        <f>IFERROR(__xludf.DUMMYFUNCTION("""COMPUTED_VALUE"""),"")</f>
        <v/>
      </c>
      <c r="F611" t="str">
        <f>IFERROR(__xludf.DUMMYFUNCTION("""COMPUTED_VALUE"""),"")</f>
        <v/>
      </c>
      <c r="G611" t="str">
        <f>IFERROR(__xludf.DUMMYFUNCTION("""COMPUTED_VALUE"""),"")</f>
        <v/>
      </c>
      <c r="H611" t="str">
        <f>IFERROR(__xludf.DUMMYFUNCTION("""COMPUTED_VALUE"""),"")</f>
        <v/>
      </c>
      <c r="I611" t="str">
        <f>IFERROR(__xludf.DUMMYFUNCTION("""COMPUTED_VALUE"""),"")</f>
        <v/>
      </c>
      <c r="J611" t="str">
        <f>IFERROR(__xludf.DUMMYFUNCTION("""COMPUTED_VALUE"""),"")</f>
        <v/>
      </c>
      <c r="K611" t="str">
        <f>IFERROR(__xludf.DUMMYFUNCTION("""COMPUTED_VALUE"""),"")</f>
        <v/>
      </c>
    </row>
    <row r="612">
      <c r="A612" t="str">
        <f>IFERROR(__xludf.DUMMYFUNCTION("""COMPUTED_VALUE"""),"")</f>
        <v/>
      </c>
      <c r="B612" t="str">
        <f>IFERROR(__xludf.DUMMYFUNCTION("""COMPUTED_VALUE"""),"")</f>
        <v/>
      </c>
      <c r="C612" t="str">
        <f>IFERROR(__xludf.DUMMYFUNCTION("""COMPUTED_VALUE"""),"")</f>
        <v/>
      </c>
      <c r="D612" t="str">
        <f>IFERROR(__xludf.DUMMYFUNCTION("""COMPUTED_VALUE"""),"")</f>
        <v/>
      </c>
      <c r="E612" t="str">
        <f>IFERROR(__xludf.DUMMYFUNCTION("""COMPUTED_VALUE"""),"")</f>
        <v/>
      </c>
      <c r="F612" t="str">
        <f>IFERROR(__xludf.DUMMYFUNCTION("""COMPUTED_VALUE"""),"")</f>
        <v/>
      </c>
      <c r="G612" t="str">
        <f>IFERROR(__xludf.DUMMYFUNCTION("""COMPUTED_VALUE"""),"")</f>
        <v/>
      </c>
      <c r="H612" t="str">
        <f>IFERROR(__xludf.DUMMYFUNCTION("""COMPUTED_VALUE"""),"")</f>
        <v/>
      </c>
      <c r="I612" t="str">
        <f>IFERROR(__xludf.DUMMYFUNCTION("""COMPUTED_VALUE"""),"")</f>
        <v/>
      </c>
      <c r="J612" t="str">
        <f>IFERROR(__xludf.DUMMYFUNCTION("""COMPUTED_VALUE"""),"")</f>
        <v/>
      </c>
      <c r="K612" t="str">
        <f>IFERROR(__xludf.DUMMYFUNCTION("""COMPUTED_VALUE"""),"")</f>
        <v/>
      </c>
    </row>
    <row r="613">
      <c r="A613" t="str">
        <f>IFERROR(__xludf.DUMMYFUNCTION("""COMPUTED_VALUE"""),"")</f>
        <v/>
      </c>
      <c r="B613" t="str">
        <f>IFERROR(__xludf.DUMMYFUNCTION("""COMPUTED_VALUE"""),"")</f>
        <v/>
      </c>
      <c r="C613" t="str">
        <f>IFERROR(__xludf.DUMMYFUNCTION("""COMPUTED_VALUE"""),"")</f>
        <v/>
      </c>
      <c r="D613" t="str">
        <f>IFERROR(__xludf.DUMMYFUNCTION("""COMPUTED_VALUE"""),"")</f>
        <v/>
      </c>
      <c r="E613" t="str">
        <f>IFERROR(__xludf.DUMMYFUNCTION("""COMPUTED_VALUE"""),"")</f>
        <v/>
      </c>
      <c r="F613" t="str">
        <f>IFERROR(__xludf.DUMMYFUNCTION("""COMPUTED_VALUE"""),"")</f>
        <v/>
      </c>
      <c r="G613" t="str">
        <f>IFERROR(__xludf.DUMMYFUNCTION("""COMPUTED_VALUE"""),"")</f>
        <v/>
      </c>
      <c r="H613" t="str">
        <f>IFERROR(__xludf.DUMMYFUNCTION("""COMPUTED_VALUE"""),"")</f>
        <v/>
      </c>
      <c r="I613" t="str">
        <f>IFERROR(__xludf.DUMMYFUNCTION("""COMPUTED_VALUE"""),"")</f>
        <v/>
      </c>
      <c r="J613" t="str">
        <f>IFERROR(__xludf.DUMMYFUNCTION("""COMPUTED_VALUE"""),"")</f>
        <v/>
      </c>
      <c r="K613" t="str">
        <f>IFERROR(__xludf.DUMMYFUNCTION("""COMPUTED_VALUE"""),"")</f>
        <v/>
      </c>
    </row>
    <row r="614">
      <c r="A614" t="str">
        <f>IFERROR(__xludf.DUMMYFUNCTION("""COMPUTED_VALUE"""),"")</f>
        <v/>
      </c>
      <c r="B614" t="str">
        <f>IFERROR(__xludf.DUMMYFUNCTION("""COMPUTED_VALUE"""),"")</f>
        <v/>
      </c>
      <c r="C614" t="str">
        <f>IFERROR(__xludf.DUMMYFUNCTION("""COMPUTED_VALUE"""),"")</f>
        <v/>
      </c>
      <c r="D614" t="str">
        <f>IFERROR(__xludf.DUMMYFUNCTION("""COMPUTED_VALUE"""),"")</f>
        <v/>
      </c>
      <c r="E614" t="str">
        <f>IFERROR(__xludf.DUMMYFUNCTION("""COMPUTED_VALUE"""),"")</f>
        <v/>
      </c>
      <c r="F614" t="str">
        <f>IFERROR(__xludf.DUMMYFUNCTION("""COMPUTED_VALUE"""),"")</f>
        <v/>
      </c>
      <c r="G614" t="str">
        <f>IFERROR(__xludf.DUMMYFUNCTION("""COMPUTED_VALUE"""),"")</f>
        <v/>
      </c>
      <c r="H614" t="str">
        <f>IFERROR(__xludf.DUMMYFUNCTION("""COMPUTED_VALUE"""),"")</f>
        <v/>
      </c>
      <c r="I614" t="str">
        <f>IFERROR(__xludf.DUMMYFUNCTION("""COMPUTED_VALUE"""),"")</f>
        <v/>
      </c>
      <c r="J614" t="str">
        <f>IFERROR(__xludf.DUMMYFUNCTION("""COMPUTED_VALUE"""),"")</f>
        <v/>
      </c>
      <c r="K614" t="str">
        <f>IFERROR(__xludf.DUMMYFUNCTION("""COMPUTED_VALUE"""),"")</f>
        <v/>
      </c>
    </row>
    <row r="615">
      <c r="A615" t="str">
        <f>IFERROR(__xludf.DUMMYFUNCTION("""COMPUTED_VALUE"""),"")</f>
        <v/>
      </c>
      <c r="B615" t="str">
        <f>IFERROR(__xludf.DUMMYFUNCTION("""COMPUTED_VALUE"""),"")</f>
        <v/>
      </c>
      <c r="C615" t="str">
        <f>IFERROR(__xludf.DUMMYFUNCTION("""COMPUTED_VALUE"""),"")</f>
        <v/>
      </c>
      <c r="D615" t="str">
        <f>IFERROR(__xludf.DUMMYFUNCTION("""COMPUTED_VALUE"""),"")</f>
        <v/>
      </c>
      <c r="E615" t="str">
        <f>IFERROR(__xludf.DUMMYFUNCTION("""COMPUTED_VALUE"""),"")</f>
        <v/>
      </c>
      <c r="F615" t="str">
        <f>IFERROR(__xludf.DUMMYFUNCTION("""COMPUTED_VALUE"""),"")</f>
        <v/>
      </c>
      <c r="G615" t="str">
        <f>IFERROR(__xludf.DUMMYFUNCTION("""COMPUTED_VALUE"""),"")</f>
        <v/>
      </c>
      <c r="H615" t="str">
        <f>IFERROR(__xludf.DUMMYFUNCTION("""COMPUTED_VALUE"""),"")</f>
        <v/>
      </c>
      <c r="I615" t="str">
        <f>IFERROR(__xludf.DUMMYFUNCTION("""COMPUTED_VALUE"""),"")</f>
        <v/>
      </c>
      <c r="J615" t="str">
        <f>IFERROR(__xludf.DUMMYFUNCTION("""COMPUTED_VALUE"""),"")</f>
        <v/>
      </c>
      <c r="K615" t="str">
        <f>IFERROR(__xludf.DUMMYFUNCTION("""COMPUTED_VALUE"""),"")</f>
        <v/>
      </c>
    </row>
    <row r="616">
      <c r="A616" t="str">
        <f>IFERROR(__xludf.DUMMYFUNCTION("""COMPUTED_VALUE"""),"")</f>
        <v/>
      </c>
      <c r="B616" t="str">
        <f>IFERROR(__xludf.DUMMYFUNCTION("""COMPUTED_VALUE"""),"")</f>
        <v/>
      </c>
      <c r="C616" t="str">
        <f>IFERROR(__xludf.DUMMYFUNCTION("""COMPUTED_VALUE"""),"")</f>
        <v/>
      </c>
      <c r="D616" t="str">
        <f>IFERROR(__xludf.DUMMYFUNCTION("""COMPUTED_VALUE"""),"")</f>
        <v/>
      </c>
      <c r="E616" t="str">
        <f>IFERROR(__xludf.DUMMYFUNCTION("""COMPUTED_VALUE"""),"")</f>
        <v/>
      </c>
      <c r="F616" t="str">
        <f>IFERROR(__xludf.DUMMYFUNCTION("""COMPUTED_VALUE"""),"")</f>
        <v/>
      </c>
      <c r="G616" t="str">
        <f>IFERROR(__xludf.DUMMYFUNCTION("""COMPUTED_VALUE"""),"")</f>
        <v/>
      </c>
      <c r="H616" t="str">
        <f>IFERROR(__xludf.DUMMYFUNCTION("""COMPUTED_VALUE"""),"")</f>
        <v/>
      </c>
      <c r="I616" t="str">
        <f>IFERROR(__xludf.DUMMYFUNCTION("""COMPUTED_VALUE"""),"")</f>
        <v/>
      </c>
      <c r="J616" t="str">
        <f>IFERROR(__xludf.DUMMYFUNCTION("""COMPUTED_VALUE"""),"")</f>
        <v/>
      </c>
      <c r="K616" t="str">
        <f>IFERROR(__xludf.DUMMYFUNCTION("""COMPUTED_VALUE"""),"")</f>
        <v/>
      </c>
    </row>
    <row r="617">
      <c r="A617" t="str">
        <f>IFERROR(__xludf.DUMMYFUNCTION("""COMPUTED_VALUE"""),"")</f>
        <v/>
      </c>
      <c r="B617" t="str">
        <f>IFERROR(__xludf.DUMMYFUNCTION("""COMPUTED_VALUE"""),"")</f>
        <v/>
      </c>
      <c r="C617" t="str">
        <f>IFERROR(__xludf.DUMMYFUNCTION("""COMPUTED_VALUE"""),"")</f>
        <v/>
      </c>
      <c r="D617" t="str">
        <f>IFERROR(__xludf.DUMMYFUNCTION("""COMPUTED_VALUE"""),"")</f>
        <v/>
      </c>
      <c r="E617" t="str">
        <f>IFERROR(__xludf.DUMMYFUNCTION("""COMPUTED_VALUE"""),"")</f>
        <v/>
      </c>
      <c r="F617" t="str">
        <f>IFERROR(__xludf.DUMMYFUNCTION("""COMPUTED_VALUE"""),"")</f>
        <v/>
      </c>
      <c r="G617" t="str">
        <f>IFERROR(__xludf.DUMMYFUNCTION("""COMPUTED_VALUE"""),"")</f>
        <v/>
      </c>
      <c r="H617" t="str">
        <f>IFERROR(__xludf.DUMMYFUNCTION("""COMPUTED_VALUE"""),"")</f>
        <v/>
      </c>
      <c r="I617" t="str">
        <f>IFERROR(__xludf.DUMMYFUNCTION("""COMPUTED_VALUE"""),"")</f>
        <v/>
      </c>
      <c r="J617" t="str">
        <f>IFERROR(__xludf.DUMMYFUNCTION("""COMPUTED_VALUE"""),"")</f>
        <v/>
      </c>
      <c r="K617" t="str">
        <f>IFERROR(__xludf.DUMMYFUNCTION("""COMPUTED_VALUE"""),"")</f>
        <v/>
      </c>
    </row>
    <row r="618">
      <c r="A618" t="str">
        <f>IFERROR(__xludf.DUMMYFUNCTION("""COMPUTED_VALUE"""),"")</f>
        <v/>
      </c>
      <c r="B618" t="str">
        <f>IFERROR(__xludf.DUMMYFUNCTION("""COMPUTED_VALUE"""),"")</f>
        <v/>
      </c>
      <c r="C618" t="str">
        <f>IFERROR(__xludf.DUMMYFUNCTION("""COMPUTED_VALUE"""),"")</f>
        <v/>
      </c>
      <c r="D618" t="str">
        <f>IFERROR(__xludf.DUMMYFUNCTION("""COMPUTED_VALUE"""),"")</f>
        <v/>
      </c>
      <c r="E618" t="str">
        <f>IFERROR(__xludf.DUMMYFUNCTION("""COMPUTED_VALUE"""),"")</f>
        <v/>
      </c>
      <c r="F618" t="str">
        <f>IFERROR(__xludf.DUMMYFUNCTION("""COMPUTED_VALUE"""),"")</f>
        <v/>
      </c>
      <c r="G618" t="str">
        <f>IFERROR(__xludf.DUMMYFUNCTION("""COMPUTED_VALUE"""),"")</f>
        <v/>
      </c>
      <c r="H618" t="str">
        <f>IFERROR(__xludf.DUMMYFUNCTION("""COMPUTED_VALUE"""),"")</f>
        <v/>
      </c>
      <c r="I618" t="str">
        <f>IFERROR(__xludf.DUMMYFUNCTION("""COMPUTED_VALUE"""),"")</f>
        <v/>
      </c>
      <c r="J618" t="str">
        <f>IFERROR(__xludf.DUMMYFUNCTION("""COMPUTED_VALUE"""),"")</f>
        <v/>
      </c>
      <c r="K618" t="str">
        <f>IFERROR(__xludf.DUMMYFUNCTION("""COMPUTED_VALUE"""),"")</f>
        <v/>
      </c>
    </row>
    <row r="619">
      <c r="A619" t="str">
        <f>IFERROR(__xludf.DUMMYFUNCTION("""COMPUTED_VALUE"""),"")</f>
        <v/>
      </c>
      <c r="B619" t="str">
        <f>IFERROR(__xludf.DUMMYFUNCTION("""COMPUTED_VALUE"""),"")</f>
        <v/>
      </c>
      <c r="C619" t="str">
        <f>IFERROR(__xludf.DUMMYFUNCTION("""COMPUTED_VALUE"""),"")</f>
        <v/>
      </c>
      <c r="D619" t="str">
        <f>IFERROR(__xludf.DUMMYFUNCTION("""COMPUTED_VALUE"""),"")</f>
        <v/>
      </c>
      <c r="E619" t="str">
        <f>IFERROR(__xludf.DUMMYFUNCTION("""COMPUTED_VALUE"""),"")</f>
        <v/>
      </c>
      <c r="F619" t="str">
        <f>IFERROR(__xludf.DUMMYFUNCTION("""COMPUTED_VALUE"""),"")</f>
        <v/>
      </c>
      <c r="G619" t="str">
        <f>IFERROR(__xludf.DUMMYFUNCTION("""COMPUTED_VALUE"""),"")</f>
        <v/>
      </c>
      <c r="H619" t="str">
        <f>IFERROR(__xludf.DUMMYFUNCTION("""COMPUTED_VALUE"""),"")</f>
        <v/>
      </c>
      <c r="I619" t="str">
        <f>IFERROR(__xludf.DUMMYFUNCTION("""COMPUTED_VALUE"""),"")</f>
        <v/>
      </c>
      <c r="J619" t="str">
        <f>IFERROR(__xludf.DUMMYFUNCTION("""COMPUTED_VALUE"""),"")</f>
        <v/>
      </c>
      <c r="K619" t="str">
        <f>IFERROR(__xludf.DUMMYFUNCTION("""COMPUTED_VALUE"""),"")</f>
        <v/>
      </c>
    </row>
    <row r="620">
      <c r="A620" t="str">
        <f>IFERROR(__xludf.DUMMYFUNCTION("""COMPUTED_VALUE"""),"")</f>
        <v/>
      </c>
      <c r="B620" t="str">
        <f>IFERROR(__xludf.DUMMYFUNCTION("""COMPUTED_VALUE"""),"")</f>
        <v/>
      </c>
      <c r="C620" t="str">
        <f>IFERROR(__xludf.DUMMYFUNCTION("""COMPUTED_VALUE"""),"")</f>
        <v/>
      </c>
      <c r="D620" t="str">
        <f>IFERROR(__xludf.DUMMYFUNCTION("""COMPUTED_VALUE"""),"")</f>
        <v/>
      </c>
      <c r="E620" t="str">
        <f>IFERROR(__xludf.DUMMYFUNCTION("""COMPUTED_VALUE"""),"")</f>
        <v/>
      </c>
      <c r="F620" t="str">
        <f>IFERROR(__xludf.DUMMYFUNCTION("""COMPUTED_VALUE"""),"")</f>
        <v/>
      </c>
      <c r="G620" t="str">
        <f>IFERROR(__xludf.DUMMYFUNCTION("""COMPUTED_VALUE"""),"")</f>
        <v/>
      </c>
      <c r="H620" t="str">
        <f>IFERROR(__xludf.DUMMYFUNCTION("""COMPUTED_VALUE"""),"")</f>
        <v/>
      </c>
      <c r="I620" t="str">
        <f>IFERROR(__xludf.DUMMYFUNCTION("""COMPUTED_VALUE"""),"")</f>
        <v/>
      </c>
      <c r="J620" t="str">
        <f>IFERROR(__xludf.DUMMYFUNCTION("""COMPUTED_VALUE"""),"")</f>
        <v/>
      </c>
      <c r="K620" t="str">
        <f>IFERROR(__xludf.DUMMYFUNCTION("""COMPUTED_VALUE"""),"")</f>
        <v/>
      </c>
    </row>
    <row r="621">
      <c r="A621" t="str">
        <f>IFERROR(__xludf.DUMMYFUNCTION("""COMPUTED_VALUE"""),"")</f>
        <v/>
      </c>
      <c r="B621" t="str">
        <f>IFERROR(__xludf.DUMMYFUNCTION("""COMPUTED_VALUE"""),"")</f>
        <v/>
      </c>
      <c r="C621" t="str">
        <f>IFERROR(__xludf.DUMMYFUNCTION("""COMPUTED_VALUE"""),"")</f>
        <v/>
      </c>
      <c r="D621" t="str">
        <f>IFERROR(__xludf.DUMMYFUNCTION("""COMPUTED_VALUE"""),"")</f>
        <v/>
      </c>
      <c r="E621" t="str">
        <f>IFERROR(__xludf.DUMMYFUNCTION("""COMPUTED_VALUE"""),"")</f>
        <v/>
      </c>
      <c r="F621" t="str">
        <f>IFERROR(__xludf.DUMMYFUNCTION("""COMPUTED_VALUE"""),"")</f>
        <v/>
      </c>
      <c r="G621" t="str">
        <f>IFERROR(__xludf.DUMMYFUNCTION("""COMPUTED_VALUE"""),"")</f>
        <v/>
      </c>
      <c r="H621" t="str">
        <f>IFERROR(__xludf.DUMMYFUNCTION("""COMPUTED_VALUE"""),"")</f>
        <v/>
      </c>
      <c r="I621" t="str">
        <f>IFERROR(__xludf.DUMMYFUNCTION("""COMPUTED_VALUE"""),"")</f>
        <v/>
      </c>
      <c r="J621" t="str">
        <f>IFERROR(__xludf.DUMMYFUNCTION("""COMPUTED_VALUE"""),"")</f>
        <v/>
      </c>
      <c r="K621" t="str">
        <f>IFERROR(__xludf.DUMMYFUNCTION("""COMPUTED_VALUE"""),"")</f>
        <v/>
      </c>
    </row>
    <row r="622">
      <c r="A622" t="str">
        <f>IFERROR(__xludf.DUMMYFUNCTION("""COMPUTED_VALUE"""),"")</f>
        <v/>
      </c>
      <c r="B622" t="str">
        <f>IFERROR(__xludf.DUMMYFUNCTION("""COMPUTED_VALUE"""),"")</f>
        <v/>
      </c>
      <c r="C622" t="str">
        <f>IFERROR(__xludf.DUMMYFUNCTION("""COMPUTED_VALUE"""),"")</f>
        <v/>
      </c>
      <c r="D622" t="str">
        <f>IFERROR(__xludf.DUMMYFUNCTION("""COMPUTED_VALUE"""),"")</f>
        <v/>
      </c>
      <c r="E622" t="str">
        <f>IFERROR(__xludf.DUMMYFUNCTION("""COMPUTED_VALUE"""),"")</f>
        <v/>
      </c>
      <c r="F622" t="str">
        <f>IFERROR(__xludf.DUMMYFUNCTION("""COMPUTED_VALUE"""),"")</f>
        <v/>
      </c>
      <c r="G622" t="str">
        <f>IFERROR(__xludf.DUMMYFUNCTION("""COMPUTED_VALUE"""),"")</f>
        <v/>
      </c>
      <c r="H622" t="str">
        <f>IFERROR(__xludf.DUMMYFUNCTION("""COMPUTED_VALUE"""),"")</f>
        <v/>
      </c>
      <c r="I622" t="str">
        <f>IFERROR(__xludf.DUMMYFUNCTION("""COMPUTED_VALUE"""),"")</f>
        <v/>
      </c>
      <c r="J622" t="str">
        <f>IFERROR(__xludf.DUMMYFUNCTION("""COMPUTED_VALUE"""),"")</f>
        <v/>
      </c>
      <c r="K622" t="str">
        <f>IFERROR(__xludf.DUMMYFUNCTION("""COMPUTED_VALUE"""),"")</f>
        <v/>
      </c>
    </row>
    <row r="623">
      <c r="A623" t="str">
        <f>IFERROR(__xludf.DUMMYFUNCTION("""COMPUTED_VALUE"""),"")</f>
        <v/>
      </c>
      <c r="B623" t="str">
        <f>IFERROR(__xludf.DUMMYFUNCTION("""COMPUTED_VALUE"""),"")</f>
        <v/>
      </c>
      <c r="C623" t="str">
        <f>IFERROR(__xludf.DUMMYFUNCTION("""COMPUTED_VALUE"""),"")</f>
        <v/>
      </c>
      <c r="D623" t="str">
        <f>IFERROR(__xludf.DUMMYFUNCTION("""COMPUTED_VALUE"""),"")</f>
        <v/>
      </c>
      <c r="E623" t="str">
        <f>IFERROR(__xludf.DUMMYFUNCTION("""COMPUTED_VALUE"""),"")</f>
        <v/>
      </c>
      <c r="F623" t="str">
        <f>IFERROR(__xludf.DUMMYFUNCTION("""COMPUTED_VALUE"""),"")</f>
        <v/>
      </c>
      <c r="G623" t="str">
        <f>IFERROR(__xludf.DUMMYFUNCTION("""COMPUTED_VALUE"""),"")</f>
        <v/>
      </c>
      <c r="H623" t="str">
        <f>IFERROR(__xludf.DUMMYFUNCTION("""COMPUTED_VALUE"""),"")</f>
        <v/>
      </c>
      <c r="I623" t="str">
        <f>IFERROR(__xludf.DUMMYFUNCTION("""COMPUTED_VALUE"""),"")</f>
        <v/>
      </c>
      <c r="J623" t="str">
        <f>IFERROR(__xludf.DUMMYFUNCTION("""COMPUTED_VALUE"""),"")</f>
        <v/>
      </c>
      <c r="K623" t="str">
        <f>IFERROR(__xludf.DUMMYFUNCTION("""COMPUTED_VALUE"""),"")</f>
        <v/>
      </c>
    </row>
    <row r="624">
      <c r="A624" t="str">
        <f>IFERROR(__xludf.DUMMYFUNCTION("""COMPUTED_VALUE"""),"")</f>
        <v/>
      </c>
      <c r="B624" t="str">
        <f>IFERROR(__xludf.DUMMYFUNCTION("""COMPUTED_VALUE"""),"")</f>
        <v/>
      </c>
      <c r="C624" t="str">
        <f>IFERROR(__xludf.DUMMYFUNCTION("""COMPUTED_VALUE"""),"")</f>
        <v/>
      </c>
      <c r="D624" t="str">
        <f>IFERROR(__xludf.DUMMYFUNCTION("""COMPUTED_VALUE"""),"")</f>
        <v/>
      </c>
      <c r="E624" t="str">
        <f>IFERROR(__xludf.DUMMYFUNCTION("""COMPUTED_VALUE"""),"")</f>
        <v/>
      </c>
      <c r="F624" t="str">
        <f>IFERROR(__xludf.DUMMYFUNCTION("""COMPUTED_VALUE"""),"")</f>
        <v/>
      </c>
      <c r="G624" t="str">
        <f>IFERROR(__xludf.DUMMYFUNCTION("""COMPUTED_VALUE"""),"")</f>
        <v/>
      </c>
      <c r="H624" t="str">
        <f>IFERROR(__xludf.DUMMYFUNCTION("""COMPUTED_VALUE"""),"")</f>
        <v/>
      </c>
      <c r="I624" t="str">
        <f>IFERROR(__xludf.DUMMYFUNCTION("""COMPUTED_VALUE"""),"")</f>
        <v/>
      </c>
      <c r="J624" t="str">
        <f>IFERROR(__xludf.DUMMYFUNCTION("""COMPUTED_VALUE"""),"")</f>
        <v/>
      </c>
      <c r="K624" t="str">
        <f>IFERROR(__xludf.DUMMYFUNCTION("""COMPUTED_VALUE"""),"")</f>
        <v/>
      </c>
    </row>
    <row r="625">
      <c r="A625" t="str">
        <f>IFERROR(__xludf.DUMMYFUNCTION("""COMPUTED_VALUE"""),"")</f>
        <v/>
      </c>
      <c r="B625" t="str">
        <f>IFERROR(__xludf.DUMMYFUNCTION("""COMPUTED_VALUE"""),"")</f>
        <v/>
      </c>
      <c r="C625" t="str">
        <f>IFERROR(__xludf.DUMMYFUNCTION("""COMPUTED_VALUE"""),"")</f>
        <v/>
      </c>
      <c r="D625" t="str">
        <f>IFERROR(__xludf.DUMMYFUNCTION("""COMPUTED_VALUE"""),"")</f>
        <v/>
      </c>
      <c r="E625" t="str">
        <f>IFERROR(__xludf.DUMMYFUNCTION("""COMPUTED_VALUE"""),"")</f>
        <v/>
      </c>
      <c r="F625" t="str">
        <f>IFERROR(__xludf.DUMMYFUNCTION("""COMPUTED_VALUE"""),"")</f>
        <v/>
      </c>
      <c r="G625" t="str">
        <f>IFERROR(__xludf.DUMMYFUNCTION("""COMPUTED_VALUE"""),"")</f>
        <v/>
      </c>
      <c r="H625" t="str">
        <f>IFERROR(__xludf.DUMMYFUNCTION("""COMPUTED_VALUE"""),"")</f>
        <v/>
      </c>
      <c r="I625" t="str">
        <f>IFERROR(__xludf.DUMMYFUNCTION("""COMPUTED_VALUE"""),"")</f>
        <v/>
      </c>
      <c r="J625" t="str">
        <f>IFERROR(__xludf.DUMMYFUNCTION("""COMPUTED_VALUE"""),"")</f>
        <v/>
      </c>
      <c r="K625" t="str">
        <f>IFERROR(__xludf.DUMMYFUNCTION("""COMPUTED_VALUE"""),"")</f>
        <v/>
      </c>
    </row>
    <row r="626">
      <c r="A626" t="str">
        <f>IFERROR(__xludf.DUMMYFUNCTION("""COMPUTED_VALUE"""),"")</f>
        <v/>
      </c>
      <c r="B626" t="str">
        <f>IFERROR(__xludf.DUMMYFUNCTION("""COMPUTED_VALUE"""),"")</f>
        <v/>
      </c>
      <c r="C626" t="str">
        <f>IFERROR(__xludf.DUMMYFUNCTION("""COMPUTED_VALUE"""),"")</f>
        <v/>
      </c>
      <c r="D626" t="str">
        <f>IFERROR(__xludf.DUMMYFUNCTION("""COMPUTED_VALUE"""),"")</f>
        <v/>
      </c>
      <c r="E626" t="str">
        <f>IFERROR(__xludf.DUMMYFUNCTION("""COMPUTED_VALUE"""),"")</f>
        <v/>
      </c>
      <c r="F626" t="str">
        <f>IFERROR(__xludf.DUMMYFUNCTION("""COMPUTED_VALUE"""),"")</f>
        <v/>
      </c>
      <c r="G626" t="str">
        <f>IFERROR(__xludf.DUMMYFUNCTION("""COMPUTED_VALUE"""),"")</f>
        <v/>
      </c>
      <c r="H626" t="str">
        <f>IFERROR(__xludf.DUMMYFUNCTION("""COMPUTED_VALUE"""),"")</f>
        <v/>
      </c>
      <c r="I626" t="str">
        <f>IFERROR(__xludf.DUMMYFUNCTION("""COMPUTED_VALUE"""),"")</f>
        <v/>
      </c>
      <c r="J626" t="str">
        <f>IFERROR(__xludf.DUMMYFUNCTION("""COMPUTED_VALUE"""),"")</f>
        <v/>
      </c>
      <c r="K626" t="str">
        <f>IFERROR(__xludf.DUMMYFUNCTION("""COMPUTED_VALUE"""),"")</f>
        <v/>
      </c>
    </row>
    <row r="627">
      <c r="A627" t="str">
        <f>IFERROR(__xludf.DUMMYFUNCTION("""COMPUTED_VALUE"""),"")</f>
        <v/>
      </c>
      <c r="B627" t="str">
        <f>IFERROR(__xludf.DUMMYFUNCTION("""COMPUTED_VALUE"""),"")</f>
        <v/>
      </c>
      <c r="C627" t="str">
        <f>IFERROR(__xludf.DUMMYFUNCTION("""COMPUTED_VALUE"""),"")</f>
        <v/>
      </c>
      <c r="D627" t="str">
        <f>IFERROR(__xludf.DUMMYFUNCTION("""COMPUTED_VALUE"""),"")</f>
        <v/>
      </c>
      <c r="E627" t="str">
        <f>IFERROR(__xludf.DUMMYFUNCTION("""COMPUTED_VALUE"""),"")</f>
        <v/>
      </c>
      <c r="F627" t="str">
        <f>IFERROR(__xludf.DUMMYFUNCTION("""COMPUTED_VALUE"""),"")</f>
        <v/>
      </c>
      <c r="G627" t="str">
        <f>IFERROR(__xludf.DUMMYFUNCTION("""COMPUTED_VALUE"""),"")</f>
        <v/>
      </c>
      <c r="H627" t="str">
        <f>IFERROR(__xludf.DUMMYFUNCTION("""COMPUTED_VALUE"""),"")</f>
        <v/>
      </c>
      <c r="I627" t="str">
        <f>IFERROR(__xludf.DUMMYFUNCTION("""COMPUTED_VALUE"""),"")</f>
        <v/>
      </c>
      <c r="J627" t="str">
        <f>IFERROR(__xludf.DUMMYFUNCTION("""COMPUTED_VALUE"""),"")</f>
        <v/>
      </c>
      <c r="K627" t="str">
        <f>IFERROR(__xludf.DUMMYFUNCTION("""COMPUTED_VALUE"""),"")</f>
        <v/>
      </c>
    </row>
    <row r="628">
      <c r="A628" t="str">
        <f>IFERROR(__xludf.DUMMYFUNCTION("""COMPUTED_VALUE"""),"")</f>
        <v/>
      </c>
      <c r="B628" t="str">
        <f>IFERROR(__xludf.DUMMYFUNCTION("""COMPUTED_VALUE"""),"")</f>
        <v/>
      </c>
      <c r="C628" t="str">
        <f>IFERROR(__xludf.DUMMYFUNCTION("""COMPUTED_VALUE"""),"")</f>
        <v/>
      </c>
      <c r="D628" t="str">
        <f>IFERROR(__xludf.DUMMYFUNCTION("""COMPUTED_VALUE"""),"")</f>
        <v/>
      </c>
      <c r="E628" t="str">
        <f>IFERROR(__xludf.DUMMYFUNCTION("""COMPUTED_VALUE"""),"")</f>
        <v/>
      </c>
      <c r="F628" t="str">
        <f>IFERROR(__xludf.DUMMYFUNCTION("""COMPUTED_VALUE"""),"")</f>
        <v/>
      </c>
      <c r="G628" t="str">
        <f>IFERROR(__xludf.DUMMYFUNCTION("""COMPUTED_VALUE"""),"")</f>
        <v/>
      </c>
      <c r="H628" t="str">
        <f>IFERROR(__xludf.DUMMYFUNCTION("""COMPUTED_VALUE"""),"")</f>
        <v/>
      </c>
      <c r="I628" t="str">
        <f>IFERROR(__xludf.DUMMYFUNCTION("""COMPUTED_VALUE"""),"")</f>
        <v/>
      </c>
      <c r="J628" t="str">
        <f>IFERROR(__xludf.DUMMYFUNCTION("""COMPUTED_VALUE"""),"")</f>
        <v/>
      </c>
      <c r="K628" t="str">
        <f>IFERROR(__xludf.DUMMYFUNCTION("""COMPUTED_VALUE"""),"")</f>
        <v/>
      </c>
    </row>
    <row r="629">
      <c r="A629" t="str">
        <f>IFERROR(__xludf.DUMMYFUNCTION("""COMPUTED_VALUE"""),"")</f>
        <v/>
      </c>
      <c r="B629" t="str">
        <f>IFERROR(__xludf.DUMMYFUNCTION("""COMPUTED_VALUE"""),"")</f>
        <v/>
      </c>
      <c r="C629" t="str">
        <f>IFERROR(__xludf.DUMMYFUNCTION("""COMPUTED_VALUE"""),"")</f>
        <v/>
      </c>
      <c r="D629" t="str">
        <f>IFERROR(__xludf.DUMMYFUNCTION("""COMPUTED_VALUE"""),"")</f>
        <v/>
      </c>
      <c r="E629" t="str">
        <f>IFERROR(__xludf.DUMMYFUNCTION("""COMPUTED_VALUE"""),"")</f>
        <v/>
      </c>
      <c r="F629" t="str">
        <f>IFERROR(__xludf.DUMMYFUNCTION("""COMPUTED_VALUE"""),"")</f>
        <v/>
      </c>
      <c r="G629" t="str">
        <f>IFERROR(__xludf.DUMMYFUNCTION("""COMPUTED_VALUE"""),"")</f>
        <v/>
      </c>
      <c r="H629" t="str">
        <f>IFERROR(__xludf.DUMMYFUNCTION("""COMPUTED_VALUE"""),"")</f>
        <v/>
      </c>
      <c r="I629" t="str">
        <f>IFERROR(__xludf.DUMMYFUNCTION("""COMPUTED_VALUE"""),"")</f>
        <v/>
      </c>
      <c r="J629" t="str">
        <f>IFERROR(__xludf.DUMMYFUNCTION("""COMPUTED_VALUE"""),"")</f>
        <v/>
      </c>
      <c r="K629" t="str">
        <f>IFERROR(__xludf.DUMMYFUNCTION("""COMPUTED_VALUE"""),"")</f>
        <v/>
      </c>
    </row>
    <row r="630">
      <c r="A630" t="str">
        <f>IFERROR(__xludf.DUMMYFUNCTION("""COMPUTED_VALUE"""),"")</f>
        <v/>
      </c>
      <c r="B630" t="str">
        <f>IFERROR(__xludf.DUMMYFUNCTION("""COMPUTED_VALUE"""),"")</f>
        <v/>
      </c>
      <c r="C630" t="str">
        <f>IFERROR(__xludf.DUMMYFUNCTION("""COMPUTED_VALUE"""),"")</f>
        <v/>
      </c>
      <c r="D630" t="str">
        <f>IFERROR(__xludf.DUMMYFUNCTION("""COMPUTED_VALUE"""),"")</f>
        <v/>
      </c>
      <c r="E630" t="str">
        <f>IFERROR(__xludf.DUMMYFUNCTION("""COMPUTED_VALUE"""),"")</f>
        <v/>
      </c>
      <c r="F630" t="str">
        <f>IFERROR(__xludf.DUMMYFUNCTION("""COMPUTED_VALUE"""),"")</f>
        <v/>
      </c>
      <c r="G630" t="str">
        <f>IFERROR(__xludf.DUMMYFUNCTION("""COMPUTED_VALUE"""),"")</f>
        <v/>
      </c>
      <c r="H630" t="str">
        <f>IFERROR(__xludf.DUMMYFUNCTION("""COMPUTED_VALUE"""),"")</f>
        <v/>
      </c>
      <c r="I630" t="str">
        <f>IFERROR(__xludf.DUMMYFUNCTION("""COMPUTED_VALUE"""),"")</f>
        <v/>
      </c>
      <c r="J630" t="str">
        <f>IFERROR(__xludf.DUMMYFUNCTION("""COMPUTED_VALUE"""),"")</f>
        <v/>
      </c>
      <c r="K630" t="str">
        <f>IFERROR(__xludf.DUMMYFUNCTION("""COMPUTED_VALUE"""),"")</f>
        <v/>
      </c>
    </row>
    <row r="631">
      <c r="A631" t="str">
        <f>IFERROR(__xludf.DUMMYFUNCTION("""COMPUTED_VALUE"""),"")</f>
        <v/>
      </c>
      <c r="B631" t="str">
        <f>IFERROR(__xludf.DUMMYFUNCTION("""COMPUTED_VALUE"""),"")</f>
        <v/>
      </c>
      <c r="C631" t="str">
        <f>IFERROR(__xludf.DUMMYFUNCTION("""COMPUTED_VALUE"""),"")</f>
        <v/>
      </c>
      <c r="D631" t="str">
        <f>IFERROR(__xludf.DUMMYFUNCTION("""COMPUTED_VALUE"""),"")</f>
        <v/>
      </c>
      <c r="E631" t="str">
        <f>IFERROR(__xludf.DUMMYFUNCTION("""COMPUTED_VALUE"""),"")</f>
        <v/>
      </c>
      <c r="F631" t="str">
        <f>IFERROR(__xludf.DUMMYFUNCTION("""COMPUTED_VALUE"""),"")</f>
        <v/>
      </c>
      <c r="G631" t="str">
        <f>IFERROR(__xludf.DUMMYFUNCTION("""COMPUTED_VALUE"""),"")</f>
        <v/>
      </c>
      <c r="H631" t="str">
        <f>IFERROR(__xludf.DUMMYFUNCTION("""COMPUTED_VALUE"""),"")</f>
        <v/>
      </c>
      <c r="I631" t="str">
        <f>IFERROR(__xludf.DUMMYFUNCTION("""COMPUTED_VALUE"""),"")</f>
        <v/>
      </c>
      <c r="J631" t="str">
        <f>IFERROR(__xludf.DUMMYFUNCTION("""COMPUTED_VALUE"""),"")</f>
        <v/>
      </c>
      <c r="K631" t="str">
        <f>IFERROR(__xludf.DUMMYFUNCTION("""COMPUTED_VALUE"""),"")</f>
        <v/>
      </c>
    </row>
    <row r="632">
      <c r="A632" t="str">
        <f>IFERROR(__xludf.DUMMYFUNCTION("""COMPUTED_VALUE"""),"")</f>
        <v/>
      </c>
      <c r="B632" t="str">
        <f>IFERROR(__xludf.DUMMYFUNCTION("""COMPUTED_VALUE"""),"")</f>
        <v/>
      </c>
      <c r="C632" t="str">
        <f>IFERROR(__xludf.DUMMYFUNCTION("""COMPUTED_VALUE"""),"")</f>
        <v/>
      </c>
      <c r="D632" t="str">
        <f>IFERROR(__xludf.DUMMYFUNCTION("""COMPUTED_VALUE"""),"")</f>
        <v/>
      </c>
      <c r="E632" t="str">
        <f>IFERROR(__xludf.DUMMYFUNCTION("""COMPUTED_VALUE"""),"")</f>
        <v/>
      </c>
      <c r="F632" t="str">
        <f>IFERROR(__xludf.DUMMYFUNCTION("""COMPUTED_VALUE"""),"")</f>
        <v/>
      </c>
      <c r="G632" t="str">
        <f>IFERROR(__xludf.DUMMYFUNCTION("""COMPUTED_VALUE"""),"")</f>
        <v/>
      </c>
      <c r="H632" t="str">
        <f>IFERROR(__xludf.DUMMYFUNCTION("""COMPUTED_VALUE"""),"")</f>
        <v/>
      </c>
      <c r="I632" t="str">
        <f>IFERROR(__xludf.DUMMYFUNCTION("""COMPUTED_VALUE"""),"")</f>
        <v/>
      </c>
      <c r="J632" t="str">
        <f>IFERROR(__xludf.DUMMYFUNCTION("""COMPUTED_VALUE"""),"")</f>
        <v/>
      </c>
      <c r="K632" t="str">
        <f>IFERROR(__xludf.DUMMYFUNCTION("""COMPUTED_VALUE"""),"")</f>
        <v/>
      </c>
    </row>
    <row r="633">
      <c r="A633" t="str">
        <f>IFERROR(__xludf.DUMMYFUNCTION("""COMPUTED_VALUE"""),"")</f>
        <v/>
      </c>
      <c r="B633" t="str">
        <f>IFERROR(__xludf.DUMMYFUNCTION("""COMPUTED_VALUE"""),"")</f>
        <v/>
      </c>
      <c r="C633" t="str">
        <f>IFERROR(__xludf.DUMMYFUNCTION("""COMPUTED_VALUE"""),"")</f>
        <v/>
      </c>
      <c r="D633" t="str">
        <f>IFERROR(__xludf.DUMMYFUNCTION("""COMPUTED_VALUE"""),"")</f>
        <v/>
      </c>
      <c r="E633" t="str">
        <f>IFERROR(__xludf.DUMMYFUNCTION("""COMPUTED_VALUE"""),"")</f>
        <v/>
      </c>
      <c r="F633" t="str">
        <f>IFERROR(__xludf.DUMMYFUNCTION("""COMPUTED_VALUE"""),"")</f>
        <v/>
      </c>
      <c r="G633" t="str">
        <f>IFERROR(__xludf.DUMMYFUNCTION("""COMPUTED_VALUE"""),"")</f>
        <v/>
      </c>
      <c r="H633" t="str">
        <f>IFERROR(__xludf.DUMMYFUNCTION("""COMPUTED_VALUE"""),"")</f>
        <v/>
      </c>
      <c r="I633" t="str">
        <f>IFERROR(__xludf.DUMMYFUNCTION("""COMPUTED_VALUE"""),"")</f>
        <v/>
      </c>
      <c r="J633" t="str">
        <f>IFERROR(__xludf.DUMMYFUNCTION("""COMPUTED_VALUE"""),"")</f>
        <v/>
      </c>
      <c r="K633" t="str">
        <f>IFERROR(__xludf.DUMMYFUNCTION("""COMPUTED_VALUE"""),"")</f>
        <v/>
      </c>
    </row>
    <row r="634">
      <c r="A634" t="str">
        <f>IFERROR(__xludf.DUMMYFUNCTION("""COMPUTED_VALUE"""),"")</f>
        <v/>
      </c>
      <c r="B634" t="str">
        <f>IFERROR(__xludf.DUMMYFUNCTION("""COMPUTED_VALUE"""),"")</f>
        <v/>
      </c>
      <c r="C634" t="str">
        <f>IFERROR(__xludf.DUMMYFUNCTION("""COMPUTED_VALUE"""),"")</f>
        <v/>
      </c>
      <c r="D634" t="str">
        <f>IFERROR(__xludf.DUMMYFUNCTION("""COMPUTED_VALUE"""),"")</f>
        <v/>
      </c>
      <c r="E634" t="str">
        <f>IFERROR(__xludf.DUMMYFUNCTION("""COMPUTED_VALUE"""),"")</f>
        <v/>
      </c>
      <c r="F634" t="str">
        <f>IFERROR(__xludf.DUMMYFUNCTION("""COMPUTED_VALUE"""),"")</f>
        <v/>
      </c>
      <c r="G634" t="str">
        <f>IFERROR(__xludf.DUMMYFUNCTION("""COMPUTED_VALUE"""),"")</f>
        <v/>
      </c>
      <c r="H634" t="str">
        <f>IFERROR(__xludf.DUMMYFUNCTION("""COMPUTED_VALUE"""),"")</f>
        <v/>
      </c>
      <c r="I634" t="str">
        <f>IFERROR(__xludf.DUMMYFUNCTION("""COMPUTED_VALUE"""),"")</f>
        <v/>
      </c>
      <c r="J634" t="str">
        <f>IFERROR(__xludf.DUMMYFUNCTION("""COMPUTED_VALUE"""),"")</f>
        <v/>
      </c>
      <c r="K634" t="str">
        <f>IFERROR(__xludf.DUMMYFUNCTION("""COMPUTED_VALUE"""),"")</f>
        <v/>
      </c>
    </row>
    <row r="635">
      <c r="A635" t="str">
        <f>IFERROR(__xludf.DUMMYFUNCTION("""COMPUTED_VALUE"""),"")</f>
        <v/>
      </c>
      <c r="B635" t="str">
        <f>IFERROR(__xludf.DUMMYFUNCTION("""COMPUTED_VALUE"""),"")</f>
        <v/>
      </c>
      <c r="C635" t="str">
        <f>IFERROR(__xludf.DUMMYFUNCTION("""COMPUTED_VALUE"""),"")</f>
        <v/>
      </c>
      <c r="D635" t="str">
        <f>IFERROR(__xludf.DUMMYFUNCTION("""COMPUTED_VALUE"""),"")</f>
        <v/>
      </c>
      <c r="E635" t="str">
        <f>IFERROR(__xludf.DUMMYFUNCTION("""COMPUTED_VALUE"""),"")</f>
        <v/>
      </c>
      <c r="F635" t="str">
        <f>IFERROR(__xludf.DUMMYFUNCTION("""COMPUTED_VALUE"""),"")</f>
        <v/>
      </c>
      <c r="G635" t="str">
        <f>IFERROR(__xludf.DUMMYFUNCTION("""COMPUTED_VALUE"""),"")</f>
        <v/>
      </c>
      <c r="H635" t="str">
        <f>IFERROR(__xludf.DUMMYFUNCTION("""COMPUTED_VALUE"""),"")</f>
        <v/>
      </c>
      <c r="I635" t="str">
        <f>IFERROR(__xludf.DUMMYFUNCTION("""COMPUTED_VALUE"""),"")</f>
        <v/>
      </c>
      <c r="J635" t="str">
        <f>IFERROR(__xludf.DUMMYFUNCTION("""COMPUTED_VALUE"""),"")</f>
        <v/>
      </c>
      <c r="K635" t="str">
        <f>IFERROR(__xludf.DUMMYFUNCTION("""COMPUTED_VALUE"""),"")</f>
        <v/>
      </c>
    </row>
    <row r="636">
      <c r="A636" t="str">
        <f>IFERROR(__xludf.DUMMYFUNCTION("""COMPUTED_VALUE"""),"")</f>
        <v/>
      </c>
      <c r="B636" t="str">
        <f>IFERROR(__xludf.DUMMYFUNCTION("""COMPUTED_VALUE"""),"")</f>
        <v/>
      </c>
      <c r="C636" t="str">
        <f>IFERROR(__xludf.DUMMYFUNCTION("""COMPUTED_VALUE"""),"")</f>
        <v/>
      </c>
      <c r="D636" t="str">
        <f>IFERROR(__xludf.DUMMYFUNCTION("""COMPUTED_VALUE"""),"")</f>
        <v/>
      </c>
      <c r="E636" t="str">
        <f>IFERROR(__xludf.DUMMYFUNCTION("""COMPUTED_VALUE"""),"")</f>
        <v/>
      </c>
      <c r="F636" t="str">
        <f>IFERROR(__xludf.DUMMYFUNCTION("""COMPUTED_VALUE"""),"")</f>
        <v/>
      </c>
      <c r="G636" t="str">
        <f>IFERROR(__xludf.DUMMYFUNCTION("""COMPUTED_VALUE"""),"")</f>
        <v/>
      </c>
      <c r="H636" t="str">
        <f>IFERROR(__xludf.DUMMYFUNCTION("""COMPUTED_VALUE"""),"")</f>
        <v/>
      </c>
      <c r="I636" t="str">
        <f>IFERROR(__xludf.DUMMYFUNCTION("""COMPUTED_VALUE"""),"")</f>
        <v/>
      </c>
      <c r="J636" t="str">
        <f>IFERROR(__xludf.DUMMYFUNCTION("""COMPUTED_VALUE"""),"")</f>
        <v/>
      </c>
      <c r="K636" t="str">
        <f>IFERROR(__xludf.DUMMYFUNCTION("""COMPUTED_VALUE"""),"")</f>
        <v/>
      </c>
    </row>
    <row r="637">
      <c r="A637" t="str">
        <f>IFERROR(__xludf.DUMMYFUNCTION("""COMPUTED_VALUE"""),"")</f>
        <v/>
      </c>
      <c r="B637" t="str">
        <f>IFERROR(__xludf.DUMMYFUNCTION("""COMPUTED_VALUE"""),"")</f>
        <v/>
      </c>
      <c r="C637" t="str">
        <f>IFERROR(__xludf.DUMMYFUNCTION("""COMPUTED_VALUE"""),"")</f>
        <v/>
      </c>
      <c r="D637" t="str">
        <f>IFERROR(__xludf.DUMMYFUNCTION("""COMPUTED_VALUE"""),"")</f>
        <v/>
      </c>
      <c r="E637" t="str">
        <f>IFERROR(__xludf.DUMMYFUNCTION("""COMPUTED_VALUE"""),"")</f>
        <v/>
      </c>
      <c r="F637" t="str">
        <f>IFERROR(__xludf.DUMMYFUNCTION("""COMPUTED_VALUE"""),"")</f>
        <v/>
      </c>
      <c r="G637" t="str">
        <f>IFERROR(__xludf.DUMMYFUNCTION("""COMPUTED_VALUE"""),"")</f>
        <v/>
      </c>
      <c r="H637" t="str">
        <f>IFERROR(__xludf.DUMMYFUNCTION("""COMPUTED_VALUE"""),"")</f>
        <v/>
      </c>
      <c r="I637" t="str">
        <f>IFERROR(__xludf.DUMMYFUNCTION("""COMPUTED_VALUE"""),"")</f>
        <v/>
      </c>
      <c r="J637" t="str">
        <f>IFERROR(__xludf.DUMMYFUNCTION("""COMPUTED_VALUE"""),"")</f>
        <v/>
      </c>
      <c r="K637" t="str">
        <f>IFERROR(__xludf.DUMMYFUNCTION("""COMPUTED_VALUE"""),"")</f>
        <v/>
      </c>
    </row>
    <row r="638">
      <c r="A638" t="str">
        <f>IFERROR(__xludf.DUMMYFUNCTION("""COMPUTED_VALUE"""),"")</f>
        <v/>
      </c>
      <c r="B638" t="str">
        <f>IFERROR(__xludf.DUMMYFUNCTION("""COMPUTED_VALUE"""),"")</f>
        <v/>
      </c>
      <c r="C638" t="str">
        <f>IFERROR(__xludf.DUMMYFUNCTION("""COMPUTED_VALUE"""),"")</f>
        <v/>
      </c>
      <c r="D638" t="str">
        <f>IFERROR(__xludf.DUMMYFUNCTION("""COMPUTED_VALUE"""),"")</f>
        <v/>
      </c>
      <c r="E638" t="str">
        <f>IFERROR(__xludf.DUMMYFUNCTION("""COMPUTED_VALUE"""),"")</f>
        <v/>
      </c>
      <c r="F638" t="str">
        <f>IFERROR(__xludf.DUMMYFUNCTION("""COMPUTED_VALUE"""),"")</f>
        <v/>
      </c>
      <c r="G638" t="str">
        <f>IFERROR(__xludf.DUMMYFUNCTION("""COMPUTED_VALUE"""),"")</f>
        <v/>
      </c>
      <c r="H638" t="str">
        <f>IFERROR(__xludf.DUMMYFUNCTION("""COMPUTED_VALUE"""),"")</f>
        <v/>
      </c>
      <c r="I638" t="str">
        <f>IFERROR(__xludf.DUMMYFUNCTION("""COMPUTED_VALUE"""),"")</f>
        <v/>
      </c>
      <c r="J638" t="str">
        <f>IFERROR(__xludf.DUMMYFUNCTION("""COMPUTED_VALUE"""),"")</f>
        <v/>
      </c>
      <c r="K638" t="str">
        <f>IFERROR(__xludf.DUMMYFUNCTION("""COMPUTED_VALUE"""),"")</f>
        <v/>
      </c>
    </row>
    <row r="639">
      <c r="A639" t="str">
        <f>IFERROR(__xludf.DUMMYFUNCTION("""COMPUTED_VALUE"""),"")</f>
        <v/>
      </c>
      <c r="B639" t="str">
        <f>IFERROR(__xludf.DUMMYFUNCTION("""COMPUTED_VALUE"""),"")</f>
        <v/>
      </c>
      <c r="C639" t="str">
        <f>IFERROR(__xludf.DUMMYFUNCTION("""COMPUTED_VALUE"""),"")</f>
        <v/>
      </c>
      <c r="D639" t="str">
        <f>IFERROR(__xludf.DUMMYFUNCTION("""COMPUTED_VALUE"""),"")</f>
        <v/>
      </c>
      <c r="E639" t="str">
        <f>IFERROR(__xludf.DUMMYFUNCTION("""COMPUTED_VALUE"""),"")</f>
        <v/>
      </c>
      <c r="F639" t="str">
        <f>IFERROR(__xludf.DUMMYFUNCTION("""COMPUTED_VALUE"""),"")</f>
        <v/>
      </c>
      <c r="G639" t="str">
        <f>IFERROR(__xludf.DUMMYFUNCTION("""COMPUTED_VALUE"""),"")</f>
        <v/>
      </c>
      <c r="H639" t="str">
        <f>IFERROR(__xludf.DUMMYFUNCTION("""COMPUTED_VALUE"""),"")</f>
        <v/>
      </c>
      <c r="I639" t="str">
        <f>IFERROR(__xludf.DUMMYFUNCTION("""COMPUTED_VALUE"""),"")</f>
        <v/>
      </c>
      <c r="J639" t="str">
        <f>IFERROR(__xludf.DUMMYFUNCTION("""COMPUTED_VALUE"""),"")</f>
        <v/>
      </c>
      <c r="K639" t="str">
        <f>IFERROR(__xludf.DUMMYFUNCTION("""COMPUTED_VALUE"""),"")</f>
        <v/>
      </c>
    </row>
    <row r="640">
      <c r="A640" t="str">
        <f>IFERROR(__xludf.DUMMYFUNCTION("""COMPUTED_VALUE"""),"")</f>
        <v/>
      </c>
      <c r="B640" t="str">
        <f>IFERROR(__xludf.DUMMYFUNCTION("""COMPUTED_VALUE"""),"")</f>
        <v/>
      </c>
      <c r="C640" t="str">
        <f>IFERROR(__xludf.DUMMYFUNCTION("""COMPUTED_VALUE"""),"")</f>
        <v/>
      </c>
      <c r="D640" t="str">
        <f>IFERROR(__xludf.DUMMYFUNCTION("""COMPUTED_VALUE"""),"")</f>
        <v/>
      </c>
      <c r="E640" t="str">
        <f>IFERROR(__xludf.DUMMYFUNCTION("""COMPUTED_VALUE"""),"")</f>
        <v/>
      </c>
      <c r="F640" t="str">
        <f>IFERROR(__xludf.DUMMYFUNCTION("""COMPUTED_VALUE"""),"")</f>
        <v/>
      </c>
      <c r="G640" t="str">
        <f>IFERROR(__xludf.DUMMYFUNCTION("""COMPUTED_VALUE"""),"")</f>
        <v/>
      </c>
      <c r="H640" t="str">
        <f>IFERROR(__xludf.DUMMYFUNCTION("""COMPUTED_VALUE"""),"")</f>
        <v/>
      </c>
      <c r="I640" t="str">
        <f>IFERROR(__xludf.DUMMYFUNCTION("""COMPUTED_VALUE"""),"")</f>
        <v/>
      </c>
      <c r="J640" t="str">
        <f>IFERROR(__xludf.DUMMYFUNCTION("""COMPUTED_VALUE"""),"")</f>
        <v/>
      </c>
      <c r="K640" t="str">
        <f>IFERROR(__xludf.DUMMYFUNCTION("""COMPUTED_VALUE"""),"")</f>
        <v/>
      </c>
    </row>
    <row r="641">
      <c r="A641" t="str">
        <f>IFERROR(__xludf.DUMMYFUNCTION("""COMPUTED_VALUE"""),"")</f>
        <v/>
      </c>
      <c r="B641" t="str">
        <f>IFERROR(__xludf.DUMMYFUNCTION("""COMPUTED_VALUE"""),"")</f>
        <v/>
      </c>
      <c r="C641" t="str">
        <f>IFERROR(__xludf.DUMMYFUNCTION("""COMPUTED_VALUE"""),"")</f>
        <v/>
      </c>
      <c r="D641" t="str">
        <f>IFERROR(__xludf.DUMMYFUNCTION("""COMPUTED_VALUE"""),"")</f>
        <v/>
      </c>
      <c r="E641" t="str">
        <f>IFERROR(__xludf.DUMMYFUNCTION("""COMPUTED_VALUE"""),"")</f>
        <v/>
      </c>
      <c r="F641" t="str">
        <f>IFERROR(__xludf.DUMMYFUNCTION("""COMPUTED_VALUE"""),"")</f>
        <v/>
      </c>
      <c r="G641" t="str">
        <f>IFERROR(__xludf.DUMMYFUNCTION("""COMPUTED_VALUE"""),"")</f>
        <v/>
      </c>
      <c r="H641" t="str">
        <f>IFERROR(__xludf.DUMMYFUNCTION("""COMPUTED_VALUE"""),"")</f>
        <v/>
      </c>
      <c r="I641" t="str">
        <f>IFERROR(__xludf.DUMMYFUNCTION("""COMPUTED_VALUE"""),"")</f>
        <v/>
      </c>
      <c r="J641" t="str">
        <f>IFERROR(__xludf.DUMMYFUNCTION("""COMPUTED_VALUE"""),"")</f>
        <v/>
      </c>
      <c r="K641" t="str">
        <f>IFERROR(__xludf.DUMMYFUNCTION("""COMPUTED_VALUE"""),"")</f>
        <v/>
      </c>
    </row>
    <row r="642">
      <c r="A642" t="str">
        <f>IFERROR(__xludf.DUMMYFUNCTION("""COMPUTED_VALUE"""),"")</f>
        <v/>
      </c>
      <c r="B642" t="str">
        <f>IFERROR(__xludf.DUMMYFUNCTION("""COMPUTED_VALUE"""),"")</f>
        <v/>
      </c>
      <c r="C642" t="str">
        <f>IFERROR(__xludf.DUMMYFUNCTION("""COMPUTED_VALUE"""),"")</f>
        <v/>
      </c>
      <c r="D642" t="str">
        <f>IFERROR(__xludf.DUMMYFUNCTION("""COMPUTED_VALUE"""),"")</f>
        <v/>
      </c>
      <c r="E642" t="str">
        <f>IFERROR(__xludf.DUMMYFUNCTION("""COMPUTED_VALUE"""),"")</f>
        <v/>
      </c>
      <c r="F642" t="str">
        <f>IFERROR(__xludf.DUMMYFUNCTION("""COMPUTED_VALUE"""),"")</f>
        <v/>
      </c>
      <c r="G642" t="str">
        <f>IFERROR(__xludf.DUMMYFUNCTION("""COMPUTED_VALUE"""),"")</f>
        <v/>
      </c>
      <c r="H642" t="str">
        <f>IFERROR(__xludf.DUMMYFUNCTION("""COMPUTED_VALUE"""),"")</f>
        <v/>
      </c>
      <c r="I642" t="str">
        <f>IFERROR(__xludf.DUMMYFUNCTION("""COMPUTED_VALUE"""),"")</f>
        <v/>
      </c>
      <c r="J642" t="str">
        <f>IFERROR(__xludf.DUMMYFUNCTION("""COMPUTED_VALUE"""),"")</f>
        <v/>
      </c>
      <c r="K642" t="str">
        <f>IFERROR(__xludf.DUMMYFUNCTION("""COMPUTED_VALUE"""),"")</f>
        <v/>
      </c>
    </row>
    <row r="643">
      <c r="A643" t="str">
        <f>IFERROR(__xludf.DUMMYFUNCTION("""COMPUTED_VALUE"""),"")</f>
        <v/>
      </c>
      <c r="B643" t="str">
        <f>IFERROR(__xludf.DUMMYFUNCTION("""COMPUTED_VALUE"""),"")</f>
        <v/>
      </c>
      <c r="C643" t="str">
        <f>IFERROR(__xludf.DUMMYFUNCTION("""COMPUTED_VALUE"""),"")</f>
        <v/>
      </c>
      <c r="D643" t="str">
        <f>IFERROR(__xludf.DUMMYFUNCTION("""COMPUTED_VALUE"""),"")</f>
        <v/>
      </c>
      <c r="E643" t="str">
        <f>IFERROR(__xludf.DUMMYFUNCTION("""COMPUTED_VALUE"""),"")</f>
        <v/>
      </c>
      <c r="F643" t="str">
        <f>IFERROR(__xludf.DUMMYFUNCTION("""COMPUTED_VALUE"""),"")</f>
        <v/>
      </c>
      <c r="G643" t="str">
        <f>IFERROR(__xludf.DUMMYFUNCTION("""COMPUTED_VALUE"""),"")</f>
        <v/>
      </c>
      <c r="H643" t="str">
        <f>IFERROR(__xludf.DUMMYFUNCTION("""COMPUTED_VALUE"""),"")</f>
        <v/>
      </c>
      <c r="I643" t="str">
        <f>IFERROR(__xludf.DUMMYFUNCTION("""COMPUTED_VALUE"""),"")</f>
        <v/>
      </c>
      <c r="J643" t="str">
        <f>IFERROR(__xludf.DUMMYFUNCTION("""COMPUTED_VALUE"""),"")</f>
        <v/>
      </c>
      <c r="K643" t="str">
        <f>IFERROR(__xludf.DUMMYFUNCTION("""COMPUTED_VALUE"""),"")</f>
        <v/>
      </c>
    </row>
    <row r="644">
      <c r="A644" t="str">
        <f>IFERROR(__xludf.DUMMYFUNCTION("""COMPUTED_VALUE"""),"")</f>
        <v/>
      </c>
      <c r="B644" t="str">
        <f>IFERROR(__xludf.DUMMYFUNCTION("""COMPUTED_VALUE"""),"")</f>
        <v/>
      </c>
      <c r="C644" t="str">
        <f>IFERROR(__xludf.DUMMYFUNCTION("""COMPUTED_VALUE"""),"")</f>
        <v/>
      </c>
      <c r="D644" t="str">
        <f>IFERROR(__xludf.DUMMYFUNCTION("""COMPUTED_VALUE"""),"")</f>
        <v/>
      </c>
      <c r="E644" t="str">
        <f>IFERROR(__xludf.DUMMYFUNCTION("""COMPUTED_VALUE"""),"")</f>
        <v/>
      </c>
      <c r="F644" t="str">
        <f>IFERROR(__xludf.DUMMYFUNCTION("""COMPUTED_VALUE"""),"")</f>
        <v/>
      </c>
      <c r="G644" t="str">
        <f>IFERROR(__xludf.DUMMYFUNCTION("""COMPUTED_VALUE"""),"")</f>
        <v/>
      </c>
      <c r="H644" t="str">
        <f>IFERROR(__xludf.DUMMYFUNCTION("""COMPUTED_VALUE"""),"")</f>
        <v/>
      </c>
      <c r="I644" t="str">
        <f>IFERROR(__xludf.DUMMYFUNCTION("""COMPUTED_VALUE"""),"")</f>
        <v/>
      </c>
      <c r="J644" t="str">
        <f>IFERROR(__xludf.DUMMYFUNCTION("""COMPUTED_VALUE"""),"")</f>
        <v/>
      </c>
      <c r="K644" t="str">
        <f>IFERROR(__xludf.DUMMYFUNCTION("""COMPUTED_VALUE"""),"")</f>
        <v/>
      </c>
    </row>
    <row r="645">
      <c r="A645" t="str">
        <f>IFERROR(__xludf.DUMMYFUNCTION("""COMPUTED_VALUE"""),"")</f>
        <v/>
      </c>
      <c r="B645" t="str">
        <f>IFERROR(__xludf.DUMMYFUNCTION("""COMPUTED_VALUE"""),"")</f>
        <v/>
      </c>
      <c r="C645" t="str">
        <f>IFERROR(__xludf.DUMMYFUNCTION("""COMPUTED_VALUE"""),"")</f>
        <v/>
      </c>
      <c r="D645" t="str">
        <f>IFERROR(__xludf.DUMMYFUNCTION("""COMPUTED_VALUE"""),"")</f>
        <v/>
      </c>
      <c r="E645" t="str">
        <f>IFERROR(__xludf.DUMMYFUNCTION("""COMPUTED_VALUE"""),"")</f>
        <v/>
      </c>
      <c r="F645" t="str">
        <f>IFERROR(__xludf.DUMMYFUNCTION("""COMPUTED_VALUE"""),"")</f>
        <v/>
      </c>
      <c r="G645" t="str">
        <f>IFERROR(__xludf.DUMMYFUNCTION("""COMPUTED_VALUE"""),"")</f>
        <v/>
      </c>
      <c r="H645" t="str">
        <f>IFERROR(__xludf.DUMMYFUNCTION("""COMPUTED_VALUE"""),"")</f>
        <v/>
      </c>
      <c r="I645" t="str">
        <f>IFERROR(__xludf.DUMMYFUNCTION("""COMPUTED_VALUE"""),"")</f>
        <v/>
      </c>
      <c r="J645" t="str">
        <f>IFERROR(__xludf.DUMMYFUNCTION("""COMPUTED_VALUE"""),"")</f>
        <v/>
      </c>
      <c r="K645" t="str">
        <f>IFERROR(__xludf.DUMMYFUNCTION("""COMPUTED_VALUE"""),"")</f>
        <v/>
      </c>
    </row>
    <row r="646">
      <c r="A646" t="str">
        <f>IFERROR(__xludf.DUMMYFUNCTION("""COMPUTED_VALUE"""),"")</f>
        <v/>
      </c>
      <c r="B646" t="str">
        <f>IFERROR(__xludf.DUMMYFUNCTION("""COMPUTED_VALUE"""),"")</f>
        <v/>
      </c>
      <c r="C646" t="str">
        <f>IFERROR(__xludf.DUMMYFUNCTION("""COMPUTED_VALUE"""),"")</f>
        <v/>
      </c>
      <c r="D646" t="str">
        <f>IFERROR(__xludf.DUMMYFUNCTION("""COMPUTED_VALUE"""),"")</f>
        <v/>
      </c>
      <c r="E646" t="str">
        <f>IFERROR(__xludf.DUMMYFUNCTION("""COMPUTED_VALUE"""),"")</f>
        <v/>
      </c>
      <c r="F646" t="str">
        <f>IFERROR(__xludf.DUMMYFUNCTION("""COMPUTED_VALUE"""),"")</f>
        <v/>
      </c>
      <c r="G646" t="str">
        <f>IFERROR(__xludf.DUMMYFUNCTION("""COMPUTED_VALUE"""),"")</f>
        <v/>
      </c>
      <c r="H646" t="str">
        <f>IFERROR(__xludf.DUMMYFUNCTION("""COMPUTED_VALUE"""),"")</f>
        <v/>
      </c>
      <c r="I646" t="str">
        <f>IFERROR(__xludf.DUMMYFUNCTION("""COMPUTED_VALUE"""),"")</f>
        <v/>
      </c>
      <c r="J646" t="str">
        <f>IFERROR(__xludf.DUMMYFUNCTION("""COMPUTED_VALUE"""),"")</f>
        <v/>
      </c>
      <c r="K646" t="str">
        <f>IFERROR(__xludf.DUMMYFUNCTION("""COMPUTED_VALUE"""),"")</f>
        <v/>
      </c>
    </row>
    <row r="647">
      <c r="A647" t="str">
        <f>IFERROR(__xludf.DUMMYFUNCTION("""COMPUTED_VALUE"""),"")</f>
        <v/>
      </c>
      <c r="B647" t="str">
        <f>IFERROR(__xludf.DUMMYFUNCTION("""COMPUTED_VALUE"""),"")</f>
        <v/>
      </c>
      <c r="C647" t="str">
        <f>IFERROR(__xludf.DUMMYFUNCTION("""COMPUTED_VALUE"""),"")</f>
        <v/>
      </c>
      <c r="D647" t="str">
        <f>IFERROR(__xludf.DUMMYFUNCTION("""COMPUTED_VALUE"""),"")</f>
        <v/>
      </c>
      <c r="E647" t="str">
        <f>IFERROR(__xludf.DUMMYFUNCTION("""COMPUTED_VALUE"""),"")</f>
        <v/>
      </c>
      <c r="F647" t="str">
        <f>IFERROR(__xludf.DUMMYFUNCTION("""COMPUTED_VALUE"""),"")</f>
        <v/>
      </c>
      <c r="G647" t="str">
        <f>IFERROR(__xludf.DUMMYFUNCTION("""COMPUTED_VALUE"""),"")</f>
        <v/>
      </c>
      <c r="H647" t="str">
        <f>IFERROR(__xludf.DUMMYFUNCTION("""COMPUTED_VALUE"""),"")</f>
        <v/>
      </c>
      <c r="I647" t="str">
        <f>IFERROR(__xludf.DUMMYFUNCTION("""COMPUTED_VALUE"""),"")</f>
        <v/>
      </c>
      <c r="J647" t="str">
        <f>IFERROR(__xludf.DUMMYFUNCTION("""COMPUTED_VALUE"""),"")</f>
        <v/>
      </c>
      <c r="K647" t="str">
        <f>IFERROR(__xludf.DUMMYFUNCTION("""COMPUTED_VALUE"""),"")</f>
        <v/>
      </c>
    </row>
    <row r="648">
      <c r="A648" t="str">
        <f>IFERROR(__xludf.DUMMYFUNCTION("""COMPUTED_VALUE"""),"")</f>
        <v/>
      </c>
      <c r="B648" t="str">
        <f>IFERROR(__xludf.DUMMYFUNCTION("""COMPUTED_VALUE"""),"")</f>
        <v/>
      </c>
      <c r="C648" t="str">
        <f>IFERROR(__xludf.DUMMYFUNCTION("""COMPUTED_VALUE"""),"")</f>
        <v/>
      </c>
      <c r="D648" t="str">
        <f>IFERROR(__xludf.DUMMYFUNCTION("""COMPUTED_VALUE"""),"")</f>
        <v/>
      </c>
      <c r="E648" t="str">
        <f>IFERROR(__xludf.DUMMYFUNCTION("""COMPUTED_VALUE"""),"")</f>
        <v/>
      </c>
      <c r="F648" t="str">
        <f>IFERROR(__xludf.DUMMYFUNCTION("""COMPUTED_VALUE"""),"")</f>
        <v/>
      </c>
      <c r="G648" t="str">
        <f>IFERROR(__xludf.DUMMYFUNCTION("""COMPUTED_VALUE"""),"")</f>
        <v/>
      </c>
      <c r="H648" t="str">
        <f>IFERROR(__xludf.DUMMYFUNCTION("""COMPUTED_VALUE"""),"")</f>
        <v/>
      </c>
      <c r="I648" t="str">
        <f>IFERROR(__xludf.DUMMYFUNCTION("""COMPUTED_VALUE"""),"")</f>
        <v/>
      </c>
      <c r="J648" t="str">
        <f>IFERROR(__xludf.DUMMYFUNCTION("""COMPUTED_VALUE"""),"")</f>
        <v/>
      </c>
      <c r="K648" t="str">
        <f>IFERROR(__xludf.DUMMYFUNCTION("""COMPUTED_VALUE"""),"")</f>
        <v/>
      </c>
    </row>
    <row r="649">
      <c r="A649" t="str">
        <f>IFERROR(__xludf.DUMMYFUNCTION("""COMPUTED_VALUE"""),"")</f>
        <v/>
      </c>
      <c r="B649" t="str">
        <f>IFERROR(__xludf.DUMMYFUNCTION("""COMPUTED_VALUE"""),"")</f>
        <v/>
      </c>
      <c r="C649" t="str">
        <f>IFERROR(__xludf.DUMMYFUNCTION("""COMPUTED_VALUE"""),"")</f>
        <v/>
      </c>
      <c r="D649" t="str">
        <f>IFERROR(__xludf.DUMMYFUNCTION("""COMPUTED_VALUE"""),"")</f>
        <v/>
      </c>
      <c r="E649" t="str">
        <f>IFERROR(__xludf.DUMMYFUNCTION("""COMPUTED_VALUE"""),"")</f>
        <v/>
      </c>
      <c r="F649" t="str">
        <f>IFERROR(__xludf.DUMMYFUNCTION("""COMPUTED_VALUE"""),"")</f>
        <v/>
      </c>
      <c r="G649" t="str">
        <f>IFERROR(__xludf.DUMMYFUNCTION("""COMPUTED_VALUE"""),"")</f>
        <v/>
      </c>
      <c r="H649" t="str">
        <f>IFERROR(__xludf.DUMMYFUNCTION("""COMPUTED_VALUE"""),"")</f>
        <v/>
      </c>
      <c r="I649" t="str">
        <f>IFERROR(__xludf.DUMMYFUNCTION("""COMPUTED_VALUE"""),"")</f>
        <v/>
      </c>
      <c r="J649" t="str">
        <f>IFERROR(__xludf.DUMMYFUNCTION("""COMPUTED_VALUE"""),"")</f>
        <v/>
      </c>
      <c r="K649" t="str">
        <f>IFERROR(__xludf.DUMMYFUNCTION("""COMPUTED_VALUE"""),"")</f>
        <v/>
      </c>
    </row>
    <row r="650">
      <c r="A650" t="str">
        <f>IFERROR(__xludf.DUMMYFUNCTION("""COMPUTED_VALUE"""),"")</f>
        <v/>
      </c>
      <c r="B650" t="str">
        <f>IFERROR(__xludf.DUMMYFUNCTION("""COMPUTED_VALUE"""),"")</f>
        <v/>
      </c>
      <c r="C650" t="str">
        <f>IFERROR(__xludf.DUMMYFUNCTION("""COMPUTED_VALUE"""),"")</f>
        <v/>
      </c>
      <c r="D650" t="str">
        <f>IFERROR(__xludf.DUMMYFUNCTION("""COMPUTED_VALUE"""),"")</f>
        <v/>
      </c>
      <c r="E650" t="str">
        <f>IFERROR(__xludf.DUMMYFUNCTION("""COMPUTED_VALUE"""),"")</f>
        <v/>
      </c>
      <c r="F650" t="str">
        <f>IFERROR(__xludf.DUMMYFUNCTION("""COMPUTED_VALUE"""),"")</f>
        <v/>
      </c>
      <c r="G650" t="str">
        <f>IFERROR(__xludf.DUMMYFUNCTION("""COMPUTED_VALUE"""),"")</f>
        <v/>
      </c>
      <c r="H650" t="str">
        <f>IFERROR(__xludf.DUMMYFUNCTION("""COMPUTED_VALUE"""),"")</f>
        <v/>
      </c>
      <c r="I650" t="str">
        <f>IFERROR(__xludf.DUMMYFUNCTION("""COMPUTED_VALUE"""),"")</f>
        <v/>
      </c>
      <c r="J650" t="str">
        <f>IFERROR(__xludf.DUMMYFUNCTION("""COMPUTED_VALUE"""),"")</f>
        <v/>
      </c>
      <c r="K650" t="str">
        <f>IFERROR(__xludf.DUMMYFUNCTION("""COMPUTED_VALUE"""),"")</f>
        <v/>
      </c>
    </row>
    <row r="651">
      <c r="A651" t="str">
        <f>IFERROR(__xludf.DUMMYFUNCTION("""COMPUTED_VALUE"""),"")</f>
        <v/>
      </c>
      <c r="B651" t="str">
        <f>IFERROR(__xludf.DUMMYFUNCTION("""COMPUTED_VALUE"""),"")</f>
        <v/>
      </c>
      <c r="C651" t="str">
        <f>IFERROR(__xludf.DUMMYFUNCTION("""COMPUTED_VALUE"""),"")</f>
        <v/>
      </c>
      <c r="D651" t="str">
        <f>IFERROR(__xludf.DUMMYFUNCTION("""COMPUTED_VALUE"""),"")</f>
        <v/>
      </c>
      <c r="E651" t="str">
        <f>IFERROR(__xludf.DUMMYFUNCTION("""COMPUTED_VALUE"""),"")</f>
        <v/>
      </c>
      <c r="F651" t="str">
        <f>IFERROR(__xludf.DUMMYFUNCTION("""COMPUTED_VALUE"""),"")</f>
        <v/>
      </c>
      <c r="G651" t="str">
        <f>IFERROR(__xludf.DUMMYFUNCTION("""COMPUTED_VALUE"""),"")</f>
        <v/>
      </c>
      <c r="H651" t="str">
        <f>IFERROR(__xludf.DUMMYFUNCTION("""COMPUTED_VALUE"""),"")</f>
        <v/>
      </c>
      <c r="I651" t="str">
        <f>IFERROR(__xludf.DUMMYFUNCTION("""COMPUTED_VALUE"""),"")</f>
        <v/>
      </c>
      <c r="J651" t="str">
        <f>IFERROR(__xludf.DUMMYFUNCTION("""COMPUTED_VALUE"""),"")</f>
        <v/>
      </c>
      <c r="K651" t="str">
        <f>IFERROR(__xludf.DUMMYFUNCTION("""COMPUTED_VALUE"""),"")</f>
        <v/>
      </c>
    </row>
    <row r="652">
      <c r="A652" t="str">
        <f>IFERROR(__xludf.DUMMYFUNCTION("""COMPUTED_VALUE"""),"")</f>
        <v/>
      </c>
      <c r="B652" t="str">
        <f>IFERROR(__xludf.DUMMYFUNCTION("""COMPUTED_VALUE"""),"")</f>
        <v/>
      </c>
      <c r="C652" t="str">
        <f>IFERROR(__xludf.DUMMYFUNCTION("""COMPUTED_VALUE"""),"")</f>
        <v/>
      </c>
      <c r="D652" t="str">
        <f>IFERROR(__xludf.DUMMYFUNCTION("""COMPUTED_VALUE"""),"")</f>
        <v/>
      </c>
      <c r="E652" t="str">
        <f>IFERROR(__xludf.DUMMYFUNCTION("""COMPUTED_VALUE"""),"")</f>
        <v/>
      </c>
      <c r="F652" t="str">
        <f>IFERROR(__xludf.DUMMYFUNCTION("""COMPUTED_VALUE"""),"")</f>
        <v/>
      </c>
      <c r="G652" t="str">
        <f>IFERROR(__xludf.DUMMYFUNCTION("""COMPUTED_VALUE"""),"")</f>
        <v/>
      </c>
      <c r="H652" t="str">
        <f>IFERROR(__xludf.DUMMYFUNCTION("""COMPUTED_VALUE"""),"")</f>
        <v/>
      </c>
      <c r="I652" t="str">
        <f>IFERROR(__xludf.DUMMYFUNCTION("""COMPUTED_VALUE"""),"")</f>
        <v/>
      </c>
      <c r="J652" t="str">
        <f>IFERROR(__xludf.DUMMYFUNCTION("""COMPUTED_VALUE"""),"")</f>
        <v/>
      </c>
      <c r="K652" t="str">
        <f>IFERROR(__xludf.DUMMYFUNCTION("""COMPUTED_VALUE"""),"")</f>
        <v/>
      </c>
    </row>
    <row r="653">
      <c r="A653" t="str">
        <f>IFERROR(__xludf.DUMMYFUNCTION("""COMPUTED_VALUE"""),"")</f>
        <v/>
      </c>
      <c r="B653" t="str">
        <f>IFERROR(__xludf.DUMMYFUNCTION("""COMPUTED_VALUE"""),"")</f>
        <v/>
      </c>
      <c r="C653" t="str">
        <f>IFERROR(__xludf.DUMMYFUNCTION("""COMPUTED_VALUE"""),"")</f>
        <v/>
      </c>
      <c r="D653" t="str">
        <f>IFERROR(__xludf.DUMMYFUNCTION("""COMPUTED_VALUE"""),"")</f>
        <v/>
      </c>
      <c r="E653" t="str">
        <f>IFERROR(__xludf.DUMMYFUNCTION("""COMPUTED_VALUE"""),"")</f>
        <v/>
      </c>
      <c r="F653" t="str">
        <f>IFERROR(__xludf.DUMMYFUNCTION("""COMPUTED_VALUE"""),"")</f>
        <v/>
      </c>
      <c r="G653" t="str">
        <f>IFERROR(__xludf.DUMMYFUNCTION("""COMPUTED_VALUE"""),"")</f>
        <v/>
      </c>
      <c r="H653" t="str">
        <f>IFERROR(__xludf.DUMMYFUNCTION("""COMPUTED_VALUE"""),"")</f>
        <v/>
      </c>
      <c r="I653" t="str">
        <f>IFERROR(__xludf.DUMMYFUNCTION("""COMPUTED_VALUE"""),"")</f>
        <v/>
      </c>
      <c r="J653" t="str">
        <f>IFERROR(__xludf.DUMMYFUNCTION("""COMPUTED_VALUE"""),"")</f>
        <v/>
      </c>
      <c r="K653" t="str">
        <f>IFERROR(__xludf.DUMMYFUNCTION("""COMPUTED_VALUE"""),"")</f>
        <v/>
      </c>
    </row>
    <row r="654">
      <c r="A654" t="str">
        <f>IFERROR(__xludf.DUMMYFUNCTION("""COMPUTED_VALUE"""),"")</f>
        <v/>
      </c>
      <c r="B654" t="str">
        <f>IFERROR(__xludf.DUMMYFUNCTION("""COMPUTED_VALUE"""),"")</f>
        <v/>
      </c>
      <c r="C654" t="str">
        <f>IFERROR(__xludf.DUMMYFUNCTION("""COMPUTED_VALUE"""),"")</f>
        <v/>
      </c>
      <c r="D654" t="str">
        <f>IFERROR(__xludf.DUMMYFUNCTION("""COMPUTED_VALUE"""),"")</f>
        <v/>
      </c>
      <c r="E654" t="str">
        <f>IFERROR(__xludf.DUMMYFUNCTION("""COMPUTED_VALUE"""),"")</f>
        <v/>
      </c>
      <c r="F654" t="str">
        <f>IFERROR(__xludf.DUMMYFUNCTION("""COMPUTED_VALUE"""),"")</f>
        <v/>
      </c>
      <c r="G654" t="str">
        <f>IFERROR(__xludf.DUMMYFUNCTION("""COMPUTED_VALUE"""),"")</f>
        <v/>
      </c>
      <c r="H654" t="str">
        <f>IFERROR(__xludf.DUMMYFUNCTION("""COMPUTED_VALUE"""),"")</f>
        <v/>
      </c>
      <c r="I654" t="str">
        <f>IFERROR(__xludf.DUMMYFUNCTION("""COMPUTED_VALUE"""),"")</f>
        <v/>
      </c>
      <c r="J654" t="str">
        <f>IFERROR(__xludf.DUMMYFUNCTION("""COMPUTED_VALUE"""),"")</f>
        <v/>
      </c>
      <c r="K654" t="str">
        <f>IFERROR(__xludf.DUMMYFUNCTION("""COMPUTED_VALUE"""),"")</f>
        <v/>
      </c>
    </row>
    <row r="655">
      <c r="A655" t="str">
        <f>IFERROR(__xludf.DUMMYFUNCTION("""COMPUTED_VALUE"""),"")</f>
        <v/>
      </c>
      <c r="B655" t="str">
        <f>IFERROR(__xludf.DUMMYFUNCTION("""COMPUTED_VALUE"""),"")</f>
        <v/>
      </c>
      <c r="C655" t="str">
        <f>IFERROR(__xludf.DUMMYFUNCTION("""COMPUTED_VALUE"""),"")</f>
        <v/>
      </c>
      <c r="D655" t="str">
        <f>IFERROR(__xludf.DUMMYFUNCTION("""COMPUTED_VALUE"""),"")</f>
        <v/>
      </c>
      <c r="E655" t="str">
        <f>IFERROR(__xludf.DUMMYFUNCTION("""COMPUTED_VALUE"""),"")</f>
        <v/>
      </c>
      <c r="F655" t="str">
        <f>IFERROR(__xludf.DUMMYFUNCTION("""COMPUTED_VALUE"""),"")</f>
        <v/>
      </c>
      <c r="G655" t="str">
        <f>IFERROR(__xludf.DUMMYFUNCTION("""COMPUTED_VALUE"""),"")</f>
        <v/>
      </c>
      <c r="H655" t="str">
        <f>IFERROR(__xludf.DUMMYFUNCTION("""COMPUTED_VALUE"""),"")</f>
        <v/>
      </c>
      <c r="I655" t="str">
        <f>IFERROR(__xludf.DUMMYFUNCTION("""COMPUTED_VALUE"""),"")</f>
        <v/>
      </c>
      <c r="J655" t="str">
        <f>IFERROR(__xludf.DUMMYFUNCTION("""COMPUTED_VALUE"""),"")</f>
        <v/>
      </c>
      <c r="K655" t="str">
        <f>IFERROR(__xludf.DUMMYFUNCTION("""COMPUTED_VALUE"""),"")</f>
        <v/>
      </c>
    </row>
    <row r="656">
      <c r="A656" t="str">
        <f>IFERROR(__xludf.DUMMYFUNCTION("""COMPUTED_VALUE"""),"")</f>
        <v/>
      </c>
      <c r="B656" t="str">
        <f>IFERROR(__xludf.DUMMYFUNCTION("""COMPUTED_VALUE"""),"")</f>
        <v/>
      </c>
      <c r="C656" t="str">
        <f>IFERROR(__xludf.DUMMYFUNCTION("""COMPUTED_VALUE"""),"")</f>
        <v/>
      </c>
      <c r="D656" t="str">
        <f>IFERROR(__xludf.DUMMYFUNCTION("""COMPUTED_VALUE"""),"")</f>
        <v/>
      </c>
      <c r="E656" t="str">
        <f>IFERROR(__xludf.DUMMYFUNCTION("""COMPUTED_VALUE"""),"")</f>
        <v/>
      </c>
      <c r="F656" t="str">
        <f>IFERROR(__xludf.DUMMYFUNCTION("""COMPUTED_VALUE"""),"")</f>
        <v/>
      </c>
      <c r="G656" t="str">
        <f>IFERROR(__xludf.DUMMYFUNCTION("""COMPUTED_VALUE"""),"")</f>
        <v/>
      </c>
      <c r="H656" t="str">
        <f>IFERROR(__xludf.DUMMYFUNCTION("""COMPUTED_VALUE"""),"")</f>
        <v/>
      </c>
      <c r="I656" t="str">
        <f>IFERROR(__xludf.DUMMYFUNCTION("""COMPUTED_VALUE"""),"")</f>
        <v/>
      </c>
      <c r="J656" t="str">
        <f>IFERROR(__xludf.DUMMYFUNCTION("""COMPUTED_VALUE"""),"")</f>
        <v/>
      </c>
      <c r="K656" t="str">
        <f>IFERROR(__xludf.DUMMYFUNCTION("""COMPUTED_VALUE"""),"")</f>
        <v/>
      </c>
    </row>
    <row r="657">
      <c r="A657" t="str">
        <f>IFERROR(__xludf.DUMMYFUNCTION("""COMPUTED_VALUE"""),"")</f>
        <v/>
      </c>
      <c r="B657" t="str">
        <f>IFERROR(__xludf.DUMMYFUNCTION("""COMPUTED_VALUE"""),"")</f>
        <v/>
      </c>
      <c r="C657" t="str">
        <f>IFERROR(__xludf.DUMMYFUNCTION("""COMPUTED_VALUE"""),"")</f>
        <v/>
      </c>
      <c r="D657" t="str">
        <f>IFERROR(__xludf.DUMMYFUNCTION("""COMPUTED_VALUE"""),"")</f>
        <v/>
      </c>
      <c r="E657" t="str">
        <f>IFERROR(__xludf.DUMMYFUNCTION("""COMPUTED_VALUE"""),"")</f>
        <v/>
      </c>
      <c r="F657" t="str">
        <f>IFERROR(__xludf.DUMMYFUNCTION("""COMPUTED_VALUE"""),"")</f>
        <v/>
      </c>
      <c r="G657" t="str">
        <f>IFERROR(__xludf.DUMMYFUNCTION("""COMPUTED_VALUE"""),"")</f>
        <v/>
      </c>
      <c r="H657" t="str">
        <f>IFERROR(__xludf.DUMMYFUNCTION("""COMPUTED_VALUE"""),"")</f>
        <v/>
      </c>
      <c r="I657" t="str">
        <f>IFERROR(__xludf.DUMMYFUNCTION("""COMPUTED_VALUE"""),"")</f>
        <v/>
      </c>
      <c r="J657" t="str">
        <f>IFERROR(__xludf.DUMMYFUNCTION("""COMPUTED_VALUE"""),"")</f>
        <v/>
      </c>
      <c r="K657" t="str">
        <f>IFERROR(__xludf.DUMMYFUNCTION("""COMPUTED_VALUE"""),"")</f>
        <v/>
      </c>
    </row>
    <row r="658">
      <c r="A658" t="str">
        <f>IFERROR(__xludf.DUMMYFUNCTION("""COMPUTED_VALUE"""),"")</f>
        <v/>
      </c>
      <c r="B658" t="str">
        <f>IFERROR(__xludf.DUMMYFUNCTION("""COMPUTED_VALUE"""),"")</f>
        <v/>
      </c>
      <c r="C658" t="str">
        <f>IFERROR(__xludf.DUMMYFUNCTION("""COMPUTED_VALUE"""),"")</f>
        <v/>
      </c>
      <c r="D658" t="str">
        <f>IFERROR(__xludf.DUMMYFUNCTION("""COMPUTED_VALUE"""),"")</f>
        <v/>
      </c>
      <c r="E658" t="str">
        <f>IFERROR(__xludf.DUMMYFUNCTION("""COMPUTED_VALUE"""),"")</f>
        <v/>
      </c>
      <c r="F658" t="str">
        <f>IFERROR(__xludf.DUMMYFUNCTION("""COMPUTED_VALUE"""),"")</f>
        <v/>
      </c>
      <c r="G658" t="str">
        <f>IFERROR(__xludf.DUMMYFUNCTION("""COMPUTED_VALUE"""),"")</f>
        <v/>
      </c>
      <c r="H658" t="str">
        <f>IFERROR(__xludf.DUMMYFUNCTION("""COMPUTED_VALUE"""),"")</f>
        <v/>
      </c>
      <c r="I658" t="str">
        <f>IFERROR(__xludf.DUMMYFUNCTION("""COMPUTED_VALUE"""),"")</f>
        <v/>
      </c>
      <c r="J658" t="str">
        <f>IFERROR(__xludf.DUMMYFUNCTION("""COMPUTED_VALUE"""),"")</f>
        <v/>
      </c>
      <c r="K658" t="str">
        <f>IFERROR(__xludf.DUMMYFUNCTION("""COMPUTED_VALUE"""),"")</f>
        <v/>
      </c>
    </row>
    <row r="659">
      <c r="A659" t="str">
        <f>IFERROR(__xludf.DUMMYFUNCTION("""COMPUTED_VALUE"""),"")</f>
        <v/>
      </c>
      <c r="B659" t="str">
        <f>IFERROR(__xludf.DUMMYFUNCTION("""COMPUTED_VALUE"""),"")</f>
        <v/>
      </c>
      <c r="C659" t="str">
        <f>IFERROR(__xludf.DUMMYFUNCTION("""COMPUTED_VALUE"""),"")</f>
        <v/>
      </c>
      <c r="D659" t="str">
        <f>IFERROR(__xludf.DUMMYFUNCTION("""COMPUTED_VALUE"""),"")</f>
        <v/>
      </c>
      <c r="E659" t="str">
        <f>IFERROR(__xludf.DUMMYFUNCTION("""COMPUTED_VALUE"""),"")</f>
        <v/>
      </c>
      <c r="F659" t="str">
        <f>IFERROR(__xludf.DUMMYFUNCTION("""COMPUTED_VALUE"""),"")</f>
        <v/>
      </c>
      <c r="G659" t="str">
        <f>IFERROR(__xludf.DUMMYFUNCTION("""COMPUTED_VALUE"""),"")</f>
        <v/>
      </c>
      <c r="H659" t="str">
        <f>IFERROR(__xludf.DUMMYFUNCTION("""COMPUTED_VALUE"""),"")</f>
        <v/>
      </c>
      <c r="I659" t="str">
        <f>IFERROR(__xludf.DUMMYFUNCTION("""COMPUTED_VALUE"""),"")</f>
        <v/>
      </c>
      <c r="J659" t="str">
        <f>IFERROR(__xludf.DUMMYFUNCTION("""COMPUTED_VALUE"""),"")</f>
        <v/>
      </c>
      <c r="K659" t="str">
        <f>IFERROR(__xludf.DUMMYFUNCTION("""COMPUTED_VALUE"""),"")</f>
        <v/>
      </c>
    </row>
    <row r="660">
      <c r="A660" t="str">
        <f>IFERROR(__xludf.DUMMYFUNCTION("""COMPUTED_VALUE"""),"")</f>
        <v/>
      </c>
      <c r="B660" t="str">
        <f>IFERROR(__xludf.DUMMYFUNCTION("""COMPUTED_VALUE"""),"")</f>
        <v/>
      </c>
      <c r="C660" t="str">
        <f>IFERROR(__xludf.DUMMYFUNCTION("""COMPUTED_VALUE"""),"")</f>
        <v/>
      </c>
      <c r="D660" t="str">
        <f>IFERROR(__xludf.DUMMYFUNCTION("""COMPUTED_VALUE"""),"")</f>
        <v/>
      </c>
      <c r="E660" t="str">
        <f>IFERROR(__xludf.DUMMYFUNCTION("""COMPUTED_VALUE"""),"")</f>
        <v/>
      </c>
      <c r="F660" t="str">
        <f>IFERROR(__xludf.DUMMYFUNCTION("""COMPUTED_VALUE"""),"")</f>
        <v/>
      </c>
      <c r="G660" t="str">
        <f>IFERROR(__xludf.DUMMYFUNCTION("""COMPUTED_VALUE"""),"")</f>
        <v/>
      </c>
      <c r="H660" t="str">
        <f>IFERROR(__xludf.DUMMYFUNCTION("""COMPUTED_VALUE"""),"")</f>
        <v/>
      </c>
      <c r="I660" t="str">
        <f>IFERROR(__xludf.DUMMYFUNCTION("""COMPUTED_VALUE"""),"")</f>
        <v/>
      </c>
      <c r="J660" t="str">
        <f>IFERROR(__xludf.DUMMYFUNCTION("""COMPUTED_VALUE"""),"")</f>
        <v/>
      </c>
      <c r="K660" t="str">
        <f>IFERROR(__xludf.DUMMYFUNCTION("""COMPUTED_VALUE"""),"")</f>
        <v/>
      </c>
    </row>
    <row r="661">
      <c r="A661" t="str">
        <f>IFERROR(__xludf.DUMMYFUNCTION("""COMPUTED_VALUE"""),"")</f>
        <v/>
      </c>
      <c r="B661" t="str">
        <f>IFERROR(__xludf.DUMMYFUNCTION("""COMPUTED_VALUE"""),"")</f>
        <v/>
      </c>
      <c r="C661" t="str">
        <f>IFERROR(__xludf.DUMMYFUNCTION("""COMPUTED_VALUE"""),"")</f>
        <v/>
      </c>
      <c r="D661" t="str">
        <f>IFERROR(__xludf.DUMMYFUNCTION("""COMPUTED_VALUE"""),"")</f>
        <v/>
      </c>
      <c r="E661" t="str">
        <f>IFERROR(__xludf.DUMMYFUNCTION("""COMPUTED_VALUE"""),"")</f>
        <v/>
      </c>
      <c r="F661" t="str">
        <f>IFERROR(__xludf.DUMMYFUNCTION("""COMPUTED_VALUE"""),"")</f>
        <v/>
      </c>
      <c r="G661" t="str">
        <f>IFERROR(__xludf.DUMMYFUNCTION("""COMPUTED_VALUE"""),"")</f>
        <v/>
      </c>
      <c r="H661" t="str">
        <f>IFERROR(__xludf.DUMMYFUNCTION("""COMPUTED_VALUE"""),"")</f>
        <v/>
      </c>
      <c r="I661" t="str">
        <f>IFERROR(__xludf.DUMMYFUNCTION("""COMPUTED_VALUE"""),"")</f>
        <v/>
      </c>
      <c r="J661" t="str">
        <f>IFERROR(__xludf.DUMMYFUNCTION("""COMPUTED_VALUE"""),"")</f>
        <v/>
      </c>
      <c r="K661" t="str">
        <f>IFERROR(__xludf.DUMMYFUNCTION("""COMPUTED_VALUE"""),"")</f>
        <v/>
      </c>
    </row>
    <row r="662">
      <c r="A662" t="str">
        <f>IFERROR(__xludf.DUMMYFUNCTION("""COMPUTED_VALUE"""),"")</f>
        <v/>
      </c>
      <c r="B662" t="str">
        <f>IFERROR(__xludf.DUMMYFUNCTION("""COMPUTED_VALUE"""),"")</f>
        <v/>
      </c>
      <c r="C662" t="str">
        <f>IFERROR(__xludf.DUMMYFUNCTION("""COMPUTED_VALUE"""),"")</f>
        <v/>
      </c>
      <c r="D662" t="str">
        <f>IFERROR(__xludf.DUMMYFUNCTION("""COMPUTED_VALUE"""),"")</f>
        <v/>
      </c>
      <c r="E662" t="str">
        <f>IFERROR(__xludf.DUMMYFUNCTION("""COMPUTED_VALUE"""),"")</f>
        <v/>
      </c>
      <c r="F662" t="str">
        <f>IFERROR(__xludf.DUMMYFUNCTION("""COMPUTED_VALUE"""),"")</f>
        <v/>
      </c>
      <c r="G662" t="str">
        <f>IFERROR(__xludf.DUMMYFUNCTION("""COMPUTED_VALUE"""),"")</f>
        <v/>
      </c>
      <c r="H662" t="str">
        <f>IFERROR(__xludf.DUMMYFUNCTION("""COMPUTED_VALUE"""),"")</f>
        <v/>
      </c>
      <c r="I662" t="str">
        <f>IFERROR(__xludf.DUMMYFUNCTION("""COMPUTED_VALUE"""),"")</f>
        <v/>
      </c>
      <c r="J662" t="str">
        <f>IFERROR(__xludf.DUMMYFUNCTION("""COMPUTED_VALUE"""),"")</f>
        <v/>
      </c>
      <c r="K662" t="str">
        <f>IFERROR(__xludf.DUMMYFUNCTION("""COMPUTED_VALUE"""),"")</f>
        <v/>
      </c>
    </row>
    <row r="663">
      <c r="A663" t="str">
        <f>IFERROR(__xludf.DUMMYFUNCTION("""COMPUTED_VALUE"""),"")</f>
        <v/>
      </c>
      <c r="B663" t="str">
        <f>IFERROR(__xludf.DUMMYFUNCTION("""COMPUTED_VALUE"""),"")</f>
        <v/>
      </c>
      <c r="C663" t="str">
        <f>IFERROR(__xludf.DUMMYFUNCTION("""COMPUTED_VALUE"""),"")</f>
        <v/>
      </c>
      <c r="D663" t="str">
        <f>IFERROR(__xludf.DUMMYFUNCTION("""COMPUTED_VALUE"""),"")</f>
        <v/>
      </c>
      <c r="E663" t="str">
        <f>IFERROR(__xludf.DUMMYFUNCTION("""COMPUTED_VALUE"""),"")</f>
        <v/>
      </c>
      <c r="F663" t="str">
        <f>IFERROR(__xludf.DUMMYFUNCTION("""COMPUTED_VALUE"""),"")</f>
        <v/>
      </c>
      <c r="G663" t="str">
        <f>IFERROR(__xludf.DUMMYFUNCTION("""COMPUTED_VALUE"""),"")</f>
        <v/>
      </c>
      <c r="H663" t="str">
        <f>IFERROR(__xludf.DUMMYFUNCTION("""COMPUTED_VALUE"""),"")</f>
        <v/>
      </c>
      <c r="I663" t="str">
        <f>IFERROR(__xludf.DUMMYFUNCTION("""COMPUTED_VALUE"""),"")</f>
        <v/>
      </c>
      <c r="J663" t="str">
        <f>IFERROR(__xludf.DUMMYFUNCTION("""COMPUTED_VALUE"""),"")</f>
        <v/>
      </c>
      <c r="K663" t="str">
        <f>IFERROR(__xludf.DUMMYFUNCTION("""COMPUTED_VALUE"""),"")</f>
        <v/>
      </c>
    </row>
    <row r="664">
      <c r="A664" t="str">
        <f>IFERROR(__xludf.DUMMYFUNCTION("""COMPUTED_VALUE"""),"")</f>
        <v/>
      </c>
      <c r="B664" t="str">
        <f>IFERROR(__xludf.DUMMYFUNCTION("""COMPUTED_VALUE"""),"")</f>
        <v/>
      </c>
      <c r="C664" t="str">
        <f>IFERROR(__xludf.DUMMYFUNCTION("""COMPUTED_VALUE"""),"")</f>
        <v/>
      </c>
      <c r="D664" t="str">
        <f>IFERROR(__xludf.DUMMYFUNCTION("""COMPUTED_VALUE"""),"")</f>
        <v/>
      </c>
      <c r="E664" t="str">
        <f>IFERROR(__xludf.DUMMYFUNCTION("""COMPUTED_VALUE"""),"")</f>
        <v/>
      </c>
      <c r="F664" t="str">
        <f>IFERROR(__xludf.DUMMYFUNCTION("""COMPUTED_VALUE"""),"")</f>
        <v/>
      </c>
      <c r="G664" t="str">
        <f>IFERROR(__xludf.DUMMYFUNCTION("""COMPUTED_VALUE"""),"")</f>
        <v/>
      </c>
      <c r="H664" t="str">
        <f>IFERROR(__xludf.DUMMYFUNCTION("""COMPUTED_VALUE"""),"")</f>
        <v/>
      </c>
      <c r="I664" t="str">
        <f>IFERROR(__xludf.DUMMYFUNCTION("""COMPUTED_VALUE"""),"")</f>
        <v/>
      </c>
      <c r="J664" t="str">
        <f>IFERROR(__xludf.DUMMYFUNCTION("""COMPUTED_VALUE"""),"")</f>
        <v/>
      </c>
      <c r="K664" t="str">
        <f>IFERROR(__xludf.DUMMYFUNCTION("""COMPUTED_VALUE"""),"")</f>
        <v/>
      </c>
    </row>
    <row r="665">
      <c r="A665" t="str">
        <f>IFERROR(__xludf.DUMMYFUNCTION("""COMPUTED_VALUE"""),"")</f>
        <v/>
      </c>
      <c r="B665" t="str">
        <f>IFERROR(__xludf.DUMMYFUNCTION("""COMPUTED_VALUE"""),"")</f>
        <v/>
      </c>
      <c r="C665" t="str">
        <f>IFERROR(__xludf.DUMMYFUNCTION("""COMPUTED_VALUE"""),"")</f>
        <v/>
      </c>
      <c r="D665" t="str">
        <f>IFERROR(__xludf.DUMMYFUNCTION("""COMPUTED_VALUE"""),"")</f>
        <v/>
      </c>
      <c r="E665" t="str">
        <f>IFERROR(__xludf.DUMMYFUNCTION("""COMPUTED_VALUE"""),"")</f>
        <v/>
      </c>
      <c r="F665" t="str">
        <f>IFERROR(__xludf.DUMMYFUNCTION("""COMPUTED_VALUE"""),"")</f>
        <v/>
      </c>
      <c r="G665" t="str">
        <f>IFERROR(__xludf.DUMMYFUNCTION("""COMPUTED_VALUE"""),"")</f>
        <v/>
      </c>
      <c r="H665" t="str">
        <f>IFERROR(__xludf.DUMMYFUNCTION("""COMPUTED_VALUE"""),"")</f>
        <v/>
      </c>
      <c r="I665" t="str">
        <f>IFERROR(__xludf.DUMMYFUNCTION("""COMPUTED_VALUE"""),"")</f>
        <v/>
      </c>
      <c r="J665" t="str">
        <f>IFERROR(__xludf.DUMMYFUNCTION("""COMPUTED_VALUE"""),"")</f>
        <v/>
      </c>
      <c r="K665" t="str">
        <f>IFERROR(__xludf.DUMMYFUNCTION("""COMPUTED_VALUE"""),"")</f>
        <v/>
      </c>
    </row>
    <row r="666">
      <c r="A666" t="str">
        <f>IFERROR(__xludf.DUMMYFUNCTION("""COMPUTED_VALUE"""),"")</f>
        <v/>
      </c>
      <c r="B666" t="str">
        <f>IFERROR(__xludf.DUMMYFUNCTION("""COMPUTED_VALUE"""),"")</f>
        <v/>
      </c>
      <c r="C666" t="str">
        <f>IFERROR(__xludf.DUMMYFUNCTION("""COMPUTED_VALUE"""),"")</f>
        <v/>
      </c>
      <c r="D666" t="str">
        <f>IFERROR(__xludf.DUMMYFUNCTION("""COMPUTED_VALUE"""),"")</f>
        <v/>
      </c>
      <c r="E666" t="str">
        <f>IFERROR(__xludf.DUMMYFUNCTION("""COMPUTED_VALUE"""),"")</f>
        <v/>
      </c>
      <c r="F666" t="str">
        <f>IFERROR(__xludf.DUMMYFUNCTION("""COMPUTED_VALUE"""),"")</f>
        <v/>
      </c>
      <c r="G666" t="str">
        <f>IFERROR(__xludf.DUMMYFUNCTION("""COMPUTED_VALUE"""),"")</f>
        <v/>
      </c>
      <c r="H666" t="str">
        <f>IFERROR(__xludf.DUMMYFUNCTION("""COMPUTED_VALUE"""),"")</f>
        <v/>
      </c>
      <c r="I666" t="str">
        <f>IFERROR(__xludf.DUMMYFUNCTION("""COMPUTED_VALUE"""),"")</f>
        <v/>
      </c>
      <c r="J666" t="str">
        <f>IFERROR(__xludf.DUMMYFUNCTION("""COMPUTED_VALUE"""),"")</f>
        <v/>
      </c>
      <c r="K666" t="str">
        <f>IFERROR(__xludf.DUMMYFUNCTION("""COMPUTED_VALUE"""),"")</f>
        <v/>
      </c>
    </row>
    <row r="667">
      <c r="A667" t="str">
        <f>IFERROR(__xludf.DUMMYFUNCTION("""COMPUTED_VALUE"""),"")</f>
        <v/>
      </c>
      <c r="B667" t="str">
        <f>IFERROR(__xludf.DUMMYFUNCTION("""COMPUTED_VALUE"""),"")</f>
        <v/>
      </c>
      <c r="C667" t="str">
        <f>IFERROR(__xludf.DUMMYFUNCTION("""COMPUTED_VALUE"""),"")</f>
        <v/>
      </c>
      <c r="D667" t="str">
        <f>IFERROR(__xludf.DUMMYFUNCTION("""COMPUTED_VALUE"""),"")</f>
        <v/>
      </c>
      <c r="E667" t="str">
        <f>IFERROR(__xludf.DUMMYFUNCTION("""COMPUTED_VALUE"""),"")</f>
        <v/>
      </c>
      <c r="F667" t="str">
        <f>IFERROR(__xludf.DUMMYFUNCTION("""COMPUTED_VALUE"""),"")</f>
        <v/>
      </c>
      <c r="G667" t="str">
        <f>IFERROR(__xludf.DUMMYFUNCTION("""COMPUTED_VALUE"""),"")</f>
        <v/>
      </c>
      <c r="H667" t="str">
        <f>IFERROR(__xludf.DUMMYFUNCTION("""COMPUTED_VALUE"""),"")</f>
        <v/>
      </c>
      <c r="I667" t="str">
        <f>IFERROR(__xludf.DUMMYFUNCTION("""COMPUTED_VALUE"""),"")</f>
        <v/>
      </c>
      <c r="J667" t="str">
        <f>IFERROR(__xludf.DUMMYFUNCTION("""COMPUTED_VALUE"""),"")</f>
        <v/>
      </c>
      <c r="K667" t="str">
        <f>IFERROR(__xludf.DUMMYFUNCTION("""COMPUTED_VALUE"""),"")</f>
        <v/>
      </c>
    </row>
    <row r="668">
      <c r="A668" t="str">
        <f>IFERROR(__xludf.DUMMYFUNCTION("""COMPUTED_VALUE"""),"")</f>
        <v/>
      </c>
      <c r="B668" t="str">
        <f>IFERROR(__xludf.DUMMYFUNCTION("""COMPUTED_VALUE"""),"")</f>
        <v/>
      </c>
      <c r="C668" t="str">
        <f>IFERROR(__xludf.DUMMYFUNCTION("""COMPUTED_VALUE"""),"")</f>
        <v/>
      </c>
      <c r="D668" t="str">
        <f>IFERROR(__xludf.DUMMYFUNCTION("""COMPUTED_VALUE"""),"")</f>
        <v/>
      </c>
      <c r="E668" t="str">
        <f>IFERROR(__xludf.DUMMYFUNCTION("""COMPUTED_VALUE"""),"")</f>
        <v/>
      </c>
      <c r="F668" t="str">
        <f>IFERROR(__xludf.DUMMYFUNCTION("""COMPUTED_VALUE"""),"")</f>
        <v/>
      </c>
      <c r="G668" t="str">
        <f>IFERROR(__xludf.DUMMYFUNCTION("""COMPUTED_VALUE"""),"")</f>
        <v/>
      </c>
      <c r="H668" t="str">
        <f>IFERROR(__xludf.DUMMYFUNCTION("""COMPUTED_VALUE"""),"")</f>
        <v/>
      </c>
      <c r="I668" t="str">
        <f>IFERROR(__xludf.DUMMYFUNCTION("""COMPUTED_VALUE"""),"")</f>
        <v/>
      </c>
      <c r="J668" t="str">
        <f>IFERROR(__xludf.DUMMYFUNCTION("""COMPUTED_VALUE"""),"")</f>
        <v/>
      </c>
      <c r="K668" t="str">
        <f>IFERROR(__xludf.DUMMYFUNCTION("""COMPUTED_VALUE"""),"")</f>
        <v/>
      </c>
    </row>
    <row r="669">
      <c r="A669" t="str">
        <f>IFERROR(__xludf.DUMMYFUNCTION("""COMPUTED_VALUE"""),"")</f>
        <v/>
      </c>
      <c r="B669" t="str">
        <f>IFERROR(__xludf.DUMMYFUNCTION("""COMPUTED_VALUE"""),"")</f>
        <v/>
      </c>
      <c r="C669" t="str">
        <f>IFERROR(__xludf.DUMMYFUNCTION("""COMPUTED_VALUE"""),"")</f>
        <v/>
      </c>
      <c r="D669" t="str">
        <f>IFERROR(__xludf.DUMMYFUNCTION("""COMPUTED_VALUE"""),"")</f>
        <v/>
      </c>
      <c r="E669" t="str">
        <f>IFERROR(__xludf.DUMMYFUNCTION("""COMPUTED_VALUE"""),"")</f>
        <v/>
      </c>
      <c r="F669" t="str">
        <f>IFERROR(__xludf.DUMMYFUNCTION("""COMPUTED_VALUE"""),"")</f>
        <v/>
      </c>
      <c r="G669" t="str">
        <f>IFERROR(__xludf.DUMMYFUNCTION("""COMPUTED_VALUE"""),"")</f>
        <v/>
      </c>
      <c r="H669" t="str">
        <f>IFERROR(__xludf.DUMMYFUNCTION("""COMPUTED_VALUE"""),"")</f>
        <v/>
      </c>
      <c r="I669" t="str">
        <f>IFERROR(__xludf.DUMMYFUNCTION("""COMPUTED_VALUE"""),"")</f>
        <v/>
      </c>
      <c r="J669" t="str">
        <f>IFERROR(__xludf.DUMMYFUNCTION("""COMPUTED_VALUE"""),"")</f>
        <v/>
      </c>
      <c r="K669" t="str">
        <f>IFERROR(__xludf.DUMMYFUNCTION("""COMPUTED_VALUE"""),"")</f>
        <v/>
      </c>
    </row>
    <row r="670">
      <c r="A670" t="str">
        <f>IFERROR(__xludf.DUMMYFUNCTION("""COMPUTED_VALUE"""),"")</f>
        <v/>
      </c>
      <c r="B670" t="str">
        <f>IFERROR(__xludf.DUMMYFUNCTION("""COMPUTED_VALUE"""),"")</f>
        <v/>
      </c>
      <c r="C670" t="str">
        <f>IFERROR(__xludf.DUMMYFUNCTION("""COMPUTED_VALUE"""),"")</f>
        <v/>
      </c>
      <c r="D670" t="str">
        <f>IFERROR(__xludf.DUMMYFUNCTION("""COMPUTED_VALUE"""),"")</f>
        <v/>
      </c>
      <c r="E670" t="str">
        <f>IFERROR(__xludf.DUMMYFUNCTION("""COMPUTED_VALUE"""),"")</f>
        <v/>
      </c>
      <c r="F670" t="str">
        <f>IFERROR(__xludf.DUMMYFUNCTION("""COMPUTED_VALUE"""),"")</f>
        <v/>
      </c>
      <c r="G670" t="str">
        <f>IFERROR(__xludf.DUMMYFUNCTION("""COMPUTED_VALUE"""),"")</f>
        <v/>
      </c>
      <c r="H670" t="str">
        <f>IFERROR(__xludf.DUMMYFUNCTION("""COMPUTED_VALUE"""),"")</f>
        <v/>
      </c>
      <c r="I670" t="str">
        <f>IFERROR(__xludf.DUMMYFUNCTION("""COMPUTED_VALUE"""),"")</f>
        <v/>
      </c>
      <c r="J670" t="str">
        <f>IFERROR(__xludf.DUMMYFUNCTION("""COMPUTED_VALUE"""),"")</f>
        <v/>
      </c>
      <c r="K670" t="str">
        <f>IFERROR(__xludf.DUMMYFUNCTION("""COMPUTED_VALUE"""),"")</f>
        <v/>
      </c>
    </row>
    <row r="671">
      <c r="A671" t="str">
        <f>IFERROR(__xludf.DUMMYFUNCTION("""COMPUTED_VALUE"""),"")</f>
        <v/>
      </c>
      <c r="B671" t="str">
        <f>IFERROR(__xludf.DUMMYFUNCTION("""COMPUTED_VALUE"""),"")</f>
        <v/>
      </c>
      <c r="C671" t="str">
        <f>IFERROR(__xludf.DUMMYFUNCTION("""COMPUTED_VALUE"""),"")</f>
        <v/>
      </c>
      <c r="D671" t="str">
        <f>IFERROR(__xludf.DUMMYFUNCTION("""COMPUTED_VALUE"""),"")</f>
        <v/>
      </c>
      <c r="E671" t="str">
        <f>IFERROR(__xludf.DUMMYFUNCTION("""COMPUTED_VALUE"""),"")</f>
        <v/>
      </c>
      <c r="F671" t="str">
        <f>IFERROR(__xludf.DUMMYFUNCTION("""COMPUTED_VALUE"""),"")</f>
        <v/>
      </c>
      <c r="G671" t="str">
        <f>IFERROR(__xludf.DUMMYFUNCTION("""COMPUTED_VALUE"""),"")</f>
        <v/>
      </c>
      <c r="H671" t="str">
        <f>IFERROR(__xludf.DUMMYFUNCTION("""COMPUTED_VALUE"""),"")</f>
        <v/>
      </c>
      <c r="I671" t="str">
        <f>IFERROR(__xludf.DUMMYFUNCTION("""COMPUTED_VALUE"""),"")</f>
        <v/>
      </c>
      <c r="J671" t="str">
        <f>IFERROR(__xludf.DUMMYFUNCTION("""COMPUTED_VALUE"""),"")</f>
        <v/>
      </c>
      <c r="K671" t="str">
        <f>IFERROR(__xludf.DUMMYFUNCTION("""COMPUTED_VALUE"""),"")</f>
        <v/>
      </c>
    </row>
    <row r="672">
      <c r="A672" t="str">
        <f>IFERROR(__xludf.DUMMYFUNCTION("""COMPUTED_VALUE"""),"")</f>
        <v/>
      </c>
      <c r="B672" t="str">
        <f>IFERROR(__xludf.DUMMYFUNCTION("""COMPUTED_VALUE"""),"")</f>
        <v/>
      </c>
      <c r="C672" t="str">
        <f>IFERROR(__xludf.DUMMYFUNCTION("""COMPUTED_VALUE"""),"")</f>
        <v/>
      </c>
      <c r="D672" t="str">
        <f>IFERROR(__xludf.DUMMYFUNCTION("""COMPUTED_VALUE"""),"")</f>
        <v/>
      </c>
      <c r="E672" t="str">
        <f>IFERROR(__xludf.DUMMYFUNCTION("""COMPUTED_VALUE"""),"")</f>
        <v/>
      </c>
      <c r="F672" t="str">
        <f>IFERROR(__xludf.DUMMYFUNCTION("""COMPUTED_VALUE"""),"")</f>
        <v/>
      </c>
      <c r="G672" t="str">
        <f>IFERROR(__xludf.DUMMYFUNCTION("""COMPUTED_VALUE"""),"")</f>
        <v/>
      </c>
      <c r="H672" t="str">
        <f>IFERROR(__xludf.DUMMYFUNCTION("""COMPUTED_VALUE"""),"")</f>
        <v/>
      </c>
      <c r="I672" t="str">
        <f>IFERROR(__xludf.DUMMYFUNCTION("""COMPUTED_VALUE"""),"")</f>
        <v/>
      </c>
      <c r="J672" t="str">
        <f>IFERROR(__xludf.DUMMYFUNCTION("""COMPUTED_VALUE"""),"")</f>
        <v/>
      </c>
      <c r="K672" t="str">
        <f>IFERROR(__xludf.DUMMYFUNCTION("""COMPUTED_VALUE"""),"")</f>
        <v/>
      </c>
    </row>
    <row r="673">
      <c r="A673" t="str">
        <f>IFERROR(__xludf.DUMMYFUNCTION("""COMPUTED_VALUE"""),"")</f>
        <v/>
      </c>
      <c r="B673" t="str">
        <f>IFERROR(__xludf.DUMMYFUNCTION("""COMPUTED_VALUE"""),"")</f>
        <v/>
      </c>
      <c r="C673" t="str">
        <f>IFERROR(__xludf.DUMMYFUNCTION("""COMPUTED_VALUE"""),"")</f>
        <v/>
      </c>
      <c r="D673" t="str">
        <f>IFERROR(__xludf.DUMMYFUNCTION("""COMPUTED_VALUE"""),"")</f>
        <v/>
      </c>
      <c r="E673" t="str">
        <f>IFERROR(__xludf.DUMMYFUNCTION("""COMPUTED_VALUE"""),"")</f>
        <v/>
      </c>
      <c r="F673" t="str">
        <f>IFERROR(__xludf.DUMMYFUNCTION("""COMPUTED_VALUE"""),"")</f>
        <v/>
      </c>
      <c r="G673" t="str">
        <f>IFERROR(__xludf.DUMMYFUNCTION("""COMPUTED_VALUE"""),"")</f>
        <v/>
      </c>
      <c r="H673" t="str">
        <f>IFERROR(__xludf.DUMMYFUNCTION("""COMPUTED_VALUE"""),"")</f>
        <v/>
      </c>
      <c r="I673" t="str">
        <f>IFERROR(__xludf.DUMMYFUNCTION("""COMPUTED_VALUE"""),"")</f>
        <v/>
      </c>
      <c r="J673" t="str">
        <f>IFERROR(__xludf.DUMMYFUNCTION("""COMPUTED_VALUE"""),"")</f>
        <v/>
      </c>
      <c r="K673" t="str">
        <f>IFERROR(__xludf.DUMMYFUNCTION("""COMPUTED_VALUE"""),"")</f>
        <v/>
      </c>
    </row>
    <row r="674">
      <c r="A674" t="str">
        <f>IFERROR(__xludf.DUMMYFUNCTION("""COMPUTED_VALUE"""),"")</f>
        <v/>
      </c>
      <c r="B674" t="str">
        <f>IFERROR(__xludf.DUMMYFUNCTION("""COMPUTED_VALUE"""),"")</f>
        <v/>
      </c>
      <c r="C674" t="str">
        <f>IFERROR(__xludf.DUMMYFUNCTION("""COMPUTED_VALUE"""),"")</f>
        <v/>
      </c>
      <c r="D674" t="str">
        <f>IFERROR(__xludf.DUMMYFUNCTION("""COMPUTED_VALUE"""),"")</f>
        <v/>
      </c>
      <c r="E674" t="str">
        <f>IFERROR(__xludf.DUMMYFUNCTION("""COMPUTED_VALUE"""),"")</f>
        <v/>
      </c>
      <c r="F674" t="str">
        <f>IFERROR(__xludf.DUMMYFUNCTION("""COMPUTED_VALUE"""),"")</f>
        <v/>
      </c>
      <c r="G674" t="str">
        <f>IFERROR(__xludf.DUMMYFUNCTION("""COMPUTED_VALUE"""),"")</f>
        <v/>
      </c>
      <c r="H674" t="str">
        <f>IFERROR(__xludf.DUMMYFUNCTION("""COMPUTED_VALUE"""),"")</f>
        <v/>
      </c>
      <c r="I674" t="str">
        <f>IFERROR(__xludf.DUMMYFUNCTION("""COMPUTED_VALUE"""),"")</f>
        <v/>
      </c>
      <c r="J674" t="str">
        <f>IFERROR(__xludf.DUMMYFUNCTION("""COMPUTED_VALUE"""),"")</f>
        <v/>
      </c>
      <c r="K674" t="str">
        <f>IFERROR(__xludf.DUMMYFUNCTION("""COMPUTED_VALUE"""),"")</f>
        <v/>
      </c>
    </row>
    <row r="675">
      <c r="A675" t="str">
        <f>IFERROR(__xludf.DUMMYFUNCTION("""COMPUTED_VALUE"""),"")</f>
        <v/>
      </c>
      <c r="B675" t="str">
        <f>IFERROR(__xludf.DUMMYFUNCTION("""COMPUTED_VALUE"""),"")</f>
        <v/>
      </c>
      <c r="C675" t="str">
        <f>IFERROR(__xludf.DUMMYFUNCTION("""COMPUTED_VALUE"""),"")</f>
        <v/>
      </c>
      <c r="D675" t="str">
        <f>IFERROR(__xludf.DUMMYFUNCTION("""COMPUTED_VALUE"""),"")</f>
        <v/>
      </c>
      <c r="E675" t="str">
        <f>IFERROR(__xludf.DUMMYFUNCTION("""COMPUTED_VALUE"""),"")</f>
        <v/>
      </c>
      <c r="F675" t="str">
        <f>IFERROR(__xludf.DUMMYFUNCTION("""COMPUTED_VALUE"""),"")</f>
        <v/>
      </c>
      <c r="G675" t="str">
        <f>IFERROR(__xludf.DUMMYFUNCTION("""COMPUTED_VALUE"""),"")</f>
        <v/>
      </c>
      <c r="H675" t="str">
        <f>IFERROR(__xludf.DUMMYFUNCTION("""COMPUTED_VALUE"""),"")</f>
        <v/>
      </c>
      <c r="I675" t="str">
        <f>IFERROR(__xludf.DUMMYFUNCTION("""COMPUTED_VALUE"""),"")</f>
        <v/>
      </c>
      <c r="J675" t="str">
        <f>IFERROR(__xludf.DUMMYFUNCTION("""COMPUTED_VALUE"""),"")</f>
        <v/>
      </c>
      <c r="K675" t="str">
        <f>IFERROR(__xludf.DUMMYFUNCTION("""COMPUTED_VALUE"""),"")</f>
        <v/>
      </c>
    </row>
    <row r="676">
      <c r="A676" t="str">
        <f>IFERROR(__xludf.DUMMYFUNCTION("""COMPUTED_VALUE"""),"")</f>
        <v/>
      </c>
      <c r="B676" t="str">
        <f>IFERROR(__xludf.DUMMYFUNCTION("""COMPUTED_VALUE"""),"")</f>
        <v/>
      </c>
      <c r="C676" t="str">
        <f>IFERROR(__xludf.DUMMYFUNCTION("""COMPUTED_VALUE"""),"")</f>
        <v/>
      </c>
      <c r="D676" t="str">
        <f>IFERROR(__xludf.DUMMYFUNCTION("""COMPUTED_VALUE"""),"")</f>
        <v/>
      </c>
      <c r="E676" t="str">
        <f>IFERROR(__xludf.DUMMYFUNCTION("""COMPUTED_VALUE"""),"")</f>
        <v/>
      </c>
      <c r="F676" t="str">
        <f>IFERROR(__xludf.DUMMYFUNCTION("""COMPUTED_VALUE"""),"")</f>
        <v/>
      </c>
      <c r="G676" t="str">
        <f>IFERROR(__xludf.DUMMYFUNCTION("""COMPUTED_VALUE"""),"")</f>
        <v/>
      </c>
      <c r="H676" t="str">
        <f>IFERROR(__xludf.DUMMYFUNCTION("""COMPUTED_VALUE"""),"")</f>
        <v/>
      </c>
      <c r="I676" t="str">
        <f>IFERROR(__xludf.DUMMYFUNCTION("""COMPUTED_VALUE"""),"")</f>
        <v/>
      </c>
      <c r="J676" t="str">
        <f>IFERROR(__xludf.DUMMYFUNCTION("""COMPUTED_VALUE"""),"")</f>
        <v/>
      </c>
      <c r="K676" t="str">
        <f>IFERROR(__xludf.DUMMYFUNCTION("""COMPUTED_VALUE"""),"")</f>
        <v/>
      </c>
    </row>
    <row r="677">
      <c r="A677" t="str">
        <f>IFERROR(__xludf.DUMMYFUNCTION("""COMPUTED_VALUE"""),"")</f>
        <v/>
      </c>
      <c r="B677" t="str">
        <f>IFERROR(__xludf.DUMMYFUNCTION("""COMPUTED_VALUE"""),"")</f>
        <v/>
      </c>
      <c r="C677" t="str">
        <f>IFERROR(__xludf.DUMMYFUNCTION("""COMPUTED_VALUE"""),"")</f>
        <v/>
      </c>
      <c r="D677" t="str">
        <f>IFERROR(__xludf.DUMMYFUNCTION("""COMPUTED_VALUE"""),"")</f>
        <v/>
      </c>
      <c r="E677" t="str">
        <f>IFERROR(__xludf.DUMMYFUNCTION("""COMPUTED_VALUE"""),"")</f>
        <v/>
      </c>
      <c r="F677" t="str">
        <f>IFERROR(__xludf.DUMMYFUNCTION("""COMPUTED_VALUE"""),"")</f>
        <v/>
      </c>
      <c r="G677" t="str">
        <f>IFERROR(__xludf.DUMMYFUNCTION("""COMPUTED_VALUE"""),"")</f>
        <v/>
      </c>
      <c r="H677" t="str">
        <f>IFERROR(__xludf.DUMMYFUNCTION("""COMPUTED_VALUE"""),"")</f>
        <v/>
      </c>
      <c r="I677" t="str">
        <f>IFERROR(__xludf.DUMMYFUNCTION("""COMPUTED_VALUE"""),"")</f>
        <v/>
      </c>
      <c r="J677" t="str">
        <f>IFERROR(__xludf.DUMMYFUNCTION("""COMPUTED_VALUE"""),"")</f>
        <v/>
      </c>
      <c r="K677" t="str">
        <f>IFERROR(__xludf.DUMMYFUNCTION("""COMPUTED_VALUE"""),"")</f>
        <v/>
      </c>
    </row>
    <row r="678">
      <c r="A678" t="str">
        <f>IFERROR(__xludf.DUMMYFUNCTION("""COMPUTED_VALUE"""),"")</f>
        <v/>
      </c>
      <c r="B678" t="str">
        <f>IFERROR(__xludf.DUMMYFUNCTION("""COMPUTED_VALUE"""),"")</f>
        <v/>
      </c>
      <c r="C678" t="str">
        <f>IFERROR(__xludf.DUMMYFUNCTION("""COMPUTED_VALUE"""),"")</f>
        <v/>
      </c>
      <c r="D678" t="str">
        <f>IFERROR(__xludf.DUMMYFUNCTION("""COMPUTED_VALUE"""),"")</f>
        <v/>
      </c>
      <c r="E678" t="str">
        <f>IFERROR(__xludf.DUMMYFUNCTION("""COMPUTED_VALUE"""),"")</f>
        <v/>
      </c>
      <c r="F678" t="str">
        <f>IFERROR(__xludf.DUMMYFUNCTION("""COMPUTED_VALUE"""),"")</f>
        <v/>
      </c>
      <c r="G678" t="str">
        <f>IFERROR(__xludf.DUMMYFUNCTION("""COMPUTED_VALUE"""),"")</f>
        <v/>
      </c>
      <c r="H678" t="str">
        <f>IFERROR(__xludf.DUMMYFUNCTION("""COMPUTED_VALUE"""),"")</f>
        <v/>
      </c>
      <c r="I678" t="str">
        <f>IFERROR(__xludf.DUMMYFUNCTION("""COMPUTED_VALUE"""),"")</f>
        <v/>
      </c>
      <c r="J678" t="str">
        <f>IFERROR(__xludf.DUMMYFUNCTION("""COMPUTED_VALUE"""),"")</f>
        <v/>
      </c>
      <c r="K678" t="str">
        <f>IFERROR(__xludf.DUMMYFUNCTION("""COMPUTED_VALUE"""),"")</f>
        <v/>
      </c>
    </row>
    <row r="679">
      <c r="A679" t="str">
        <f>IFERROR(__xludf.DUMMYFUNCTION("""COMPUTED_VALUE"""),"")</f>
        <v/>
      </c>
      <c r="B679" t="str">
        <f>IFERROR(__xludf.DUMMYFUNCTION("""COMPUTED_VALUE"""),"")</f>
        <v/>
      </c>
      <c r="C679" t="str">
        <f>IFERROR(__xludf.DUMMYFUNCTION("""COMPUTED_VALUE"""),"")</f>
        <v/>
      </c>
      <c r="D679" t="str">
        <f>IFERROR(__xludf.DUMMYFUNCTION("""COMPUTED_VALUE"""),"")</f>
        <v/>
      </c>
      <c r="E679" t="str">
        <f>IFERROR(__xludf.DUMMYFUNCTION("""COMPUTED_VALUE"""),"")</f>
        <v/>
      </c>
      <c r="F679" t="str">
        <f>IFERROR(__xludf.DUMMYFUNCTION("""COMPUTED_VALUE"""),"")</f>
        <v/>
      </c>
      <c r="G679" t="str">
        <f>IFERROR(__xludf.DUMMYFUNCTION("""COMPUTED_VALUE"""),"")</f>
        <v/>
      </c>
      <c r="H679" t="str">
        <f>IFERROR(__xludf.DUMMYFUNCTION("""COMPUTED_VALUE"""),"")</f>
        <v/>
      </c>
      <c r="I679" t="str">
        <f>IFERROR(__xludf.DUMMYFUNCTION("""COMPUTED_VALUE"""),"")</f>
        <v/>
      </c>
      <c r="J679" t="str">
        <f>IFERROR(__xludf.DUMMYFUNCTION("""COMPUTED_VALUE"""),"")</f>
        <v/>
      </c>
      <c r="K679" t="str">
        <f>IFERROR(__xludf.DUMMYFUNCTION("""COMPUTED_VALUE"""),"")</f>
        <v/>
      </c>
    </row>
    <row r="680">
      <c r="A680" t="str">
        <f>IFERROR(__xludf.DUMMYFUNCTION("""COMPUTED_VALUE"""),"")</f>
        <v/>
      </c>
      <c r="B680" t="str">
        <f>IFERROR(__xludf.DUMMYFUNCTION("""COMPUTED_VALUE"""),"")</f>
        <v/>
      </c>
      <c r="C680" t="str">
        <f>IFERROR(__xludf.DUMMYFUNCTION("""COMPUTED_VALUE"""),"")</f>
        <v/>
      </c>
      <c r="D680" t="str">
        <f>IFERROR(__xludf.DUMMYFUNCTION("""COMPUTED_VALUE"""),"")</f>
        <v/>
      </c>
      <c r="E680" t="str">
        <f>IFERROR(__xludf.DUMMYFUNCTION("""COMPUTED_VALUE"""),"")</f>
        <v/>
      </c>
      <c r="F680" t="str">
        <f>IFERROR(__xludf.DUMMYFUNCTION("""COMPUTED_VALUE"""),"")</f>
        <v/>
      </c>
      <c r="G680" t="str">
        <f>IFERROR(__xludf.DUMMYFUNCTION("""COMPUTED_VALUE"""),"")</f>
        <v/>
      </c>
      <c r="H680" t="str">
        <f>IFERROR(__xludf.DUMMYFUNCTION("""COMPUTED_VALUE"""),"")</f>
        <v/>
      </c>
      <c r="I680" t="str">
        <f>IFERROR(__xludf.DUMMYFUNCTION("""COMPUTED_VALUE"""),"")</f>
        <v/>
      </c>
      <c r="J680" t="str">
        <f>IFERROR(__xludf.DUMMYFUNCTION("""COMPUTED_VALUE"""),"")</f>
        <v/>
      </c>
      <c r="K680" t="str">
        <f>IFERROR(__xludf.DUMMYFUNCTION("""COMPUTED_VALUE"""),"")</f>
        <v/>
      </c>
    </row>
    <row r="681">
      <c r="A681" t="str">
        <f>IFERROR(__xludf.DUMMYFUNCTION("""COMPUTED_VALUE"""),"")</f>
        <v/>
      </c>
      <c r="B681" t="str">
        <f>IFERROR(__xludf.DUMMYFUNCTION("""COMPUTED_VALUE"""),"")</f>
        <v/>
      </c>
      <c r="C681" t="str">
        <f>IFERROR(__xludf.DUMMYFUNCTION("""COMPUTED_VALUE"""),"")</f>
        <v/>
      </c>
      <c r="D681" t="str">
        <f>IFERROR(__xludf.DUMMYFUNCTION("""COMPUTED_VALUE"""),"")</f>
        <v/>
      </c>
      <c r="E681" t="str">
        <f>IFERROR(__xludf.DUMMYFUNCTION("""COMPUTED_VALUE"""),"")</f>
        <v/>
      </c>
      <c r="F681" t="str">
        <f>IFERROR(__xludf.DUMMYFUNCTION("""COMPUTED_VALUE"""),"")</f>
        <v/>
      </c>
      <c r="G681" t="str">
        <f>IFERROR(__xludf.DUMMYFUNCTION("""COMPUTED_VALUE"""),"")</f>
        <v/>
      </c>
      <c r="H681" t="str">
        <f>IFERROR(__xludf.DUMMYFUNCTION("""COMPUTED_VALUE"""),"")</f>
        <v/>
      </c>
      <c r="I681" t="str">
        <f>IFERROR(__xludf.DUMMYFUNCTION("""COMPUTED_VALUE"""),"")</f>
        <v/>
      </c>
      <c r="J681" t="str">
        <f>IFERROR(__xludf.DUMMYFUNCTION("""COMPUTED_VALUE"""),"")</f>
        <v/>
      </c>
      <c r="K681" t="str">
        <f>IFERROR(__xludf.DUMMYFUNCTION("""COMPUTED_VALUE"""),"")</f>
        <v/>
      </c>
    </row>
    <row r="682">
      <c r="A682" t="str">
        <f>IFERROR(__xludf.DUMMYFUNCTION("""COMPUTED_VALUE"""),"")</f>
        <v/>
      </c>
      <c r="B682" t="str">
        <f>IFERROR(__xludf.DUMMYFUNCTION("""COMPUTED_VALUE"""),"")</f>
        <v/>
      </c>
      <c r="C682" t="str">
        <f>IFERROR(__xludf.DUMMYFUNCTION("""COMPUTED_VALUE"""),"")</f>
        <v/>
      </c>
      <c r="D682" t="str">
        <f>IFERROR(__xludf.DUMMYFUNCTION("""COMPUTED_VALUE"""),"")</f>
        <v/>
      </c>
      <c r="E682" t="str">
        <f>IFERROR(__xludf.DUMMYFUNCTION("""COMPUTED_VALUE"""),"")</f>
        <v/>
      </c>
      <c r="F682" t="str">
        <f>IFERROR(__xludf.DUMMYFUNCTION("""COMPUTED_VALUE"""),"")</f>
        <v/>
      </c>
      <c r="G682" t="str">
        <f>IFERROR(__xludf.DUMMYFUNCTION("""COMPUTED_VALUE"""),"")</f>
        <v/>
      </c>
      <c r="H682" t="str">
        <f>IFERROR(__xludf.DUMMYFUNCTION("""COMPUTED_VALUE"""),"")</f>
        <v/>
      </c>
      <c r="I682" t="str">
        <f>IFERROR(__xludf.DUMMYFUNCTION("""COMPUTED_VALUE"""),"")</f>
        <v/>
      </c>
      <c r="J682" t="str">
        <f>IFERROR(__xludf.DUMMYFUNCTION("""COMPUTED_VALUE"""),"")</f>
        <v/>
      </c>
      <c r="K682" t="str">
        <f>IFERROR(__xludf.DUMMYFUNCTION("""COMPUTED_VALUE"""),"")</f>
        <v/>
      </c>
    </row>
    <row r="683">
      <c r="A683" t="str">
        <f>IFERROR(__xludf.DUMMYFUNCTION("""COMPUTED_VALUE"""),"")</f>
        <v/>
      </c>
      <c r="B683" t="str">
        <f>IFERROR(__xludf.DUMMYFUNCTION("""COMPUTED_VALUE"""),"")</f>
        <v/>
      </c>
      <c r="C683" t="str">
        <f>IFERROR(__xludf.DUMMYFUNCTION("""COMPUTED_VALUE"""),"")</f>
        <v/>
      </c>
      <c r="D683" t="str">
        <f>IFERROR(__xludf.DUMMYFUNCTION("""COMPUTED_VALUE"""),"")</f>
        <v/>
      </c>
      <c r="E683" t="str">
        <f>IFERROR(__xludf.DUMMYFUNCTION("""COMPUTED_VALUE"""),"")</f>
        <v/>
      </c>
      <c r="F683" t="str">
        <f>IFERROR(__xludf.DUMMYFUNCTION("""COMPUTED_VALUE"""),"")</f>
        <v/>
      </c>
      <c r="G683" t="str">
        <f>IFERROR(__xludf.DUMMYFUNCTION("""COMPUTED_VALUE"""),"")</f>
        <v/>
      </c>
      <c r="H683" t="str">
        <f>IFERROR(__xludf.DUMMYFUNCTION("""COMPUTED_VALUE"""),"")</f>
        <v/>
      </c>
      <c r="I683" t="str">
        <f>IFERROR(__xludf.DUMMYFUNCTION("""COMPUTED_VALUE"""),"")</f>
        <v/>
      </c>
      <c r="J683" t="str">
        <f>IFERROR(__xludf.DUMMYFUNCTION("""COMPUTED_VALUE"""),"")</f>
        <v/>
      </c>
      <c r="K683" t="str">
        <f>IFERROR(__xludf.DUMMYFUNCTION("""COMPUTED_VALUE"""),"")</f>
        <v/>
      </c>
    </row>
    <row r="684">
      <c r="A684" t="str">
        <f>IFERROR(__xludf.DUMMYFUNCTION("""COMPUTED_VALUE"""),"")</f>
        <v/>
      </c>
      <c r="B684" t="str">
        <f>IFERROR(__xludf.DUMMYFUNCTION("""COMPUTED_VALUE"""),"")</f>
        <v/>
      </c>
      <c r="C684" t="str">
        <f>IFERROR(__xludf.DUMMYFUNCTION("""COMPUTED_VALUE"""),"")</f>
        <v/>
      </c>
      <c r="D684" t="str">
        <f>IFERROR(__xludf.DUMMYFUNCTION("""COMPUTED_VALUE"""),"")</f>
        <v/>
      </c>
      <c r="E684" t="str">
        <f>IFERROR(__xludf.DUMMYFUNCTION("""COMPUTED_VALUE"""),"")</f>
        <v/>
      </c>
      <c r="F684" t="str">
        <f>IFERROR(__xludf.DUMMYFUNCTION("""COMPUTED_VALUE"""),"")</f>
        <v/>
      </c>
      <c r="G684" t="str">
        <f>IFERROR(__xludf.DUMMYFUNCTION("""COMPUTED_VALUE"""),"")</f>
        <v/>
      </c>
      <c r="H684" t="str">
        <f>IFERROR(__xludf.DUMMYFUNCTION("""COMPUTED_VALUE"""),"")</f>
        <v/>
      </c>
      <c r="I684" t="str">
        <f>IFERROR(__xludf.DUMMYFUNCTION("""COMPUTED_VALUE"""),"")</f>
        <v/>
      </c>
      <c r="J684" t="str">
        <f>IFERROR(__xludf.DUMMYFUNCTION("""COMPUTED_VALUE"""),"")</f>
        <v/>
      </c>
      <c r="K684" t="str">
        <f>IFERROR(__xludf.DUMMYFUNCTION("""COMPUTED_VALUE"""),"")</f>
        <v/>
      </c>
    </row>
    <row r="685">
      <c r="A685" t="str">
        <f>IFERROR(__xludf.DUMMYFUNCTION("""COMPUTED_VALUE"""),"")</f>
        <v/>
      </c>
      <c r="B685" t="str">
        <f>IFERROR(__xludf.DUMMYFUNCTION("""COMPUTED_VALUE"""),"")</f>
        <v/>
      </c>
      <c r="C685" t="str">
        <f>IFERROR(__xludf.DUMMYFUNCTION("""COMPUTED_VALUE"""),"")</f>
        <v/>
      </c>
      <c r="D685" t="str">
        <f>IFERROR(__xludf.DUMMYFUNCTION("""COMPUTED_VALUE"""),"")</f>
        <v/>
      </c>
      <c r="E685" t="str">
        <f>IFERROR(__xludf.DUMMYFUNCTION("""COMPUTED_VALUE"""),"")</f>
        <v/>
      </c>
      <c r="F685" t="str">
        <f>IFERROR(__xludf.DUMMYFUNCTION("""COMPUTED_VALUE"""),"")</f>
        <v/>
      </c>
      <c r="G685" t="str">
        <f>IFERROR(__xludf.DUMMYFUNCTION("""COMPUTED_VALUE"""),"")</f>
        <v/>
      </c>
      <c r="H685" t="str">
        <f>IFERROR(__xludf.DUMMYFUNCTION("""COMPUTED_VALUE"""),"")</f>
        <v/>
      </c>
      <c r="I685" t="str">
        <f>IFERROR(__xludf.DUMMYFUNCTION("""COMPUTED_VALUE"""),"")</f>
        <v/>
      </c>
      <c r="J685" t="str">
        <f>IFERROR(__xludf.DUMMYFUNCTION("""COMPUTED_VALUE"""),"")</f>
        <v/>
      </c>
      <c r="K685" t="str">
        <f>IFERROR(__xludf.DUMMYFUNCTION("""COMPUTED_VALUE"""),"")</f>
        <v/>
      </c>
    </row>
    <row r="686">
      <c r="A686" t="str">
        <f>IFERROR(__xludf.DUMMYFUNCTION("""COMPUTED_VALUE"""),"")</f>
        <v/>
      </c>
      <c r="B686" t="str">
        <f>IFERROR(__xludf.DUMMYFUNCTION("""COMPUTED_VALUE"""),"")</f>
        <v/>
      </c>
      <c r="C686" t="str">
        <f>IFERROR(__xludf.DUMMYFUNCTION("""COMPUTED_VALUE"""),"")</f>
        <v/>
      </c>
      <c r="D686" t="str">
        <f>IFERROR(__xludf.DUMMYFUNCTION("""COMPUTED_VALUE"""),"")</f>
        <v/>
      </c>
      <c r="E686" t="str">
        <f>IFERROR(__xludf.DUMMYFUNCTION("""COMPUTED_VALUE"""),"")</f>
        <v/>
      </c>
      <c r="F686" t="str">
        <f>IFERROR(__xludf.DUMMYFUNCTION("""COMPUTED_VALUE"""),"")</f>
        <v/>
      </c>
      <c r="G686" t="str">
        <f>IFERROR(__xludf.DUMMYFUNCTION("""COMPUTED_VALUE"""),"")</f>
        <v/>
      </c>
      <c r="H686" t="str">
        <f>IFERROR(__xludf.DUMMYFUNCTION("""COMPUTED_VALUE"""),"")</f>
        <v/>
      </c>
      <c r="I686" t="str">
        <f>IFERROR(__xludf.DUMMYFUNCTION("""COMPUTED_VALUE"""),"")</f>
        <v/>
      </c>
      <c r="J686" t="str">
        <f>IFERROR(__xludf.DUMMYFUNCTION("""COMPUTED_VALUE"""),"")</f>
        <v/>
      </c>
      <c r="K686" t="str">
        <f>IFERROR(__xludf.DUMMYFUNCTION("""COMPUTED_VALUE"""),"")</f>
        <v/>
      </c>
    </row>
    <row r="687">
      <c r="A687" t="str">
        <f>IFERROR(__xludf.DUMMYFUNCTION("""COMPUTED_VALUE"""),"")</f>
        <v/>
      </c>
      <c r="B687" t="str">
        <f>IFERROR(__xludf.DUMMYFUNCTION("""COMPUTED_VALUE"""),"")</f>
        <v/>
      </c>
      <c r="C687" t="str">
        <f>IFERROR(__xludf.DUMMYFUNCTION("""COMPUTED_VALUE"""),"")</f>
        <v/>
      </c>
      <c r="D687" t="str">
        <f>IFERROR(__xludf.DUMMYFUNCTION("""COMPUTED_VALUE"""),"")</f>
        <v/>
      </c>
      <c r="E687" t="str">
        <f>IFERROR(__xludf.DUMMYFUNCTION("""COMPUTED_VALUE"""),"")</f>
        <v/>
      </c>
      <c r="F687" t="str">
        <f>IFERROR(__xludf.DUMMYFUNCTION("""COMPUTED_VALUE"""),"")</f>
        <v/>
      </c>
      <c r="G687" t="str">
        <f>IFERROR(__xludf.DUMMYFUNCTION("""COMPUTED_VALUE"""),"")</f>
        <v/>
      </c>
      <c r="H687" t="str">
        <f>IFERROR(__xludf.DUMMYFUNCTION("""COMPUTED_VALUE"""),"")</f>
        <v/>
      </c>
      <c r="I687" t="str">
        <f>IFERROR(__xludf.DUMMYFUNCTION("""COMPUTED_VALUE"""),"")</f>
        <v/>
      </c>
      <c r="J687" t="str">
        <f>IFERROR(__xludf.DUMMYFUNCTION("""COMPUTED_VALUE"""),"")</f>
        <v/>
      </c>
      <c r="K687" t="str">
        <f>IFERROR(__xludf.DUMMYFUNCTION("""COMPUTED_VALUE"""),"")</f>
        <v/>
      </c>
    </row>
    <row r="688">
      <c r="A688" t="str">
        <f>IFERROR(__xludf.DUMMYFUNCTION("""COMPUTED_VALUE"""),"")</f>
        <v/>
      </c>
      <c r="B688" t="str">
        <f>IFERROR(__xludf.DUMMYFUNCTION("""COMPUTED_VALUE"""),"")</f>
        <v/>
      </c>
      <c r="C688" t="str">
        <f>IFERROR(__xludf.DUMMYFUNCTION("""COMPUTED_VALUE"""),"")</f>
        <v/>
      </c>
      <c r="D688" t="str">
        <f>IFERROR(__xludf.DUMMYFUNCTION("""COMPUTED_VALUE"""),"")</f>
        <v/>
      </c>
      <c r="E688" t="str">
        <f>IFERROR(__xludf.DUMMYFUNCTION("""COMPUTED_VALUE"""),"")</f>
        <v/>
      </c>
      <c r="F688" t="str">
        <f>IFERROR(__xludf.DUMMYFUNCTION("""COMPUTED_VALUE"""),"")</f>
        <v/>
      </c>
      <c r="G688" t="str">
        <f>IFERROR(__xludf.DUMMYFUNCTION("""COMPUTED_VALUE"""),"")</f>
        <v/>
      </c>
      <c r="H688" t="str">
        <f>IFERROR(__xludf.DUMMYFUNCTION("""COMPUTED_VALUE"""),"")</f>
        <v/>
      </c>
      <c r="I688" t="str">
        <f>IFERROR(__xludf.DUMMYFUNCTION("""COMPUTED_VALUE"""),"")</f>
        <v/>
      </c>
      <c r="J688" t="str">
        <f>IFERROR(__xludf.DUMMYFUNCTION("""COMPUTED_VALUE"""),"")</f>
        <v/>
      </c>
      <c r="K688" t="str">
        <f>IFERROR(__xludf.DUMMYFUNCTION("""COMPUTED_VALUE"""),"")</f>
        <v/>
      </c>
    </row>
    <row r="689">
      <c r="A689" t="str">
        <f>IFERROR(__xludf.DUMMYFUNCTION("""COMPUTED_VALUE"""),"")</f>
        <v/>
      </c>
      <c r="B689" t="str">
        <f>IFERROR(__xludf.DUMMYFUNCTION("""COMPUTED_VALUE"""),"")</f>
        <v/>
      </c>
      <c r="C689" t="str">
        <f>IFERROR(__xludf.DUMMYFUNCTION("""COMPUTED_VALUE"""),"")</f>
        <v/>
      </c>
      <c r="D689" t="str">
        <f>IFERROR(__xludf.DUMMYFUNCTION("""COMPUTED_VALUE"""),"")</f>
        <v/>
      </c>
      <c r="E689" t="str">
        <f>IFERROR(__xludf.DUMMYFUNCTION("""COMPUTED_VALUE"""),"")</f>
        <v/>
      </c>
      <c r="F689" t="str">
        <f>IFERROR(__xludf.DUMMYFUNCTION("""COMPUTED_VALUE"""),"")</f>
        <v/>
      </c>
      <c r="G689" t="str">
        <f>IFERROR(__xludf.DUMMYFUNCTION("""COMPUTED_VALUE"""),"")</f>
        <v/>
      </c>
      <c r="H689" t="str">
        <f>IFERROR(__xludf.DUMMYFUNCTION("""COMPUTED_VALUE"""),"")</f>
        <v/>
      </c>
      <c r="I689" t="str">
        <f>IFERROR(__xludf.DUMMYFUNCTION("""COMPUTED_VALUE"""),"")</f>
        <v/>
      </c>
      <c r="J689" t="str">
        <f>IFERROR(__xludf.DUMMYFUNCTION("""COMPUTED_VALUE"""),"")</f>
        <v/>
      </c>
      <c r="K689" t="str">
        <f>IFERROR(__xludf.DUMMYFUNCTION("""COMPUTED_VALUE"""),"")</f>
        <v/>
      </c>
    </row>
    <row r="690">
      <c r="A690" t="str">
        <f>IFERROR(__xludf.DUMMYFUNCTION("""COMPUTED_VALUE"""),"")</f>
        <v/>
      </c>
      <c r="B690" t="str">
        <f>IFERROR(__xludf.DUMMYFUNCTION("""COMPUTED_VALUE"""),"")</f>
        <v/>
      </c>
      <c r="C690" t="str">
        <f>IFERROR(__xludf.DUMMYFUNCTION("""COMPUTED_VALUE"""),"")</f>
        <v/>
      </c>
      <c r="D690" t="str">
        <f>IFERROR(__xludf.DUMMYFUNCTION("""COMPUTED_VALUE"""),"")</f>
        <v/>
      </c>
      <c r="E690" t="str">
        <f>IFERROR(__xludf.DUMMYFUNCTION("""COMPUTED_VALUE"""),"")</f>
        <v/>
      </c>
      <c r="F690" t="str">
        <f>IFERROR(__xludf.DUMMYFUNCTION("""COMPUTED_VALUE"""),"")</f>
        <v/>
      </c>
      <c r="G690" t="str">
        <f>IFERROR(__xludf.DUMMYFUNCTION("""COMPUTED_VALUE"""),"")</f>
        <v/>
      </c>
      <c r="H690" t="str">
        <f>IFERROR(__xludf.DUMMYFUNCTION("""COMPUTED_VALUE"""),"")</f>
        <v/>
      </c>
      <c r="I690" t="str">
        <f>IFERROR(__xludf.DUMMYFUNCTION("""COMPUTED_VALUE"""),"")</f>
        <v/>
      </c>
      <c r="J690" t="str">
        <f>IFERROR(__xludf.DUMMYFUNCTION("""COMPUTED_VALUE"""),"")</f>
        <v/>
      </c>
      <c r="K690" t="str">
        <f>IFERROR(__xludf.DUMMYFUNCTION("""COMPUTED_VALUE"""),"")</f>
        <v/>
      </c>
    </row>
    <row r="691">
      <c r="A691" t="str">
        <f>IFERROR(__xludf.DUMMYFUNCTION("""COMPUTED_VALUE"""),"")</f>
        <v/>
      </c>
      <c r="B691" t="str">
        <f>IFERROR(__xludf.DUMMYFUNCTION("""COMPUTED_VALUE"""),"")</f>
        <v/>
      </c>
      <c r="C691" t="str">
        <f>IFERROR(__xludf.DUMMYFUNCTION("""COMPUTED_VALUE"""),"")</f>
        <v/>
      </c>
      <c r="D691" t="str">
        <f>IFERROR(__xludf.DUMMYFUNCTION("""COMPUTED_VALUE"""),"")</f>
        <v/>
      </c>
      <c r="E691" t="str">
        <f>IFERROR(__xludf.DUMMYFUNCTION("""COMPUTED_VALUE"""),"")</f>
        <v/>
      </c>
      <c r="F691" t="str">
        <f>IFERROR(__xludf.DUMMYFUNCTION("""COMPUTED_VALUE"""),"")</f>
        <v/>
      </c>
      <c r="G691" t="str">
        <f>IFERROR(__xludf.DUMMYFUNCTION("""COMPUTED_VALUE"""),"")</f>
        <v/>
      </c>
      <c r="H691" t="str">
        <f>IFERROR(__xludf.DUMMYFUNCTION("""COMPUTED_VALUE"""),"")</f>
        <v/>
      </c>
      <c r="I691" t="str">
        <f>IFERROR(__xludf.DUMMYFUNCTION("""COMPUTED_VALUE"""),"")</f>
        <v/>
      </c>
      <c r="J691" t="str">
        <f>IFERROR(__xludf.DUMMYFUNCTION("""COMPUTED_VALUE"""),"")</f>
        <v/>
      </c>
      <c r="K691" t="str">
        <f>IFERROR(__xludf.DUMMYFUNCTION("""COMPUTED_VALUE"""),"")</f>
        <v/>
      </c>
    </row>
    <row r="692">
      <c r="A692" t="str">
        <f>IFERROR(__xludf.DUMMYFUNCTION("""COMPUTED_VALUE"""),"")</f>
        <v/>
      </c>
      <c r="B692" t="str">
        <f>IFERROR(__xludf.DUMMYFUNCTION("""COMPUTED_VALUE"""),"")</f>
        <v/>
      </c>
      <c r="C692" t="str">
        <f>IFERROR(__xludf.DUMMYFUNCTION("""COMPUTED_VALUE"""),"")</f>
        <v/>
      </c>
      <c r="D692" t="str">
        <f>IFERROR(__xludf.DUMMYFUNCTION("""COMPUTED_VALUE"""),"")</f>
        <v/>
      </c>
      <c r="E692" t="str">
        <f>IFERROR(__xludf.DUMMYFUNCTION("""COMPUTED_VALUE"""),"")</f>
        <v/>
      </c>
      <c r="F692" t="str">
        <f>IFERROR(__xludf.DUMMYFUNCTION("""COMPUTED_VALUE"""),"")</f>
        <v/>
      </c>
      <c r="G692" t="str">
        <f>IFERROR(__xludf.DUMMYFUNCTION("""COMPUTED_VALUE"""),"")</f>
        <v/>
      </c>
      <c r="H692" t="str">
        <f>IFERROR(__xludf.DUMMYFUNCTION("""COMPUTED_VALUE"""),"")</f>
        <v/>
      </c>
      <c r="I692" t="str">
        <f>IFERROR(__xludf.DUMMYFUNCTION("""COMPUTED_VALUE"""),"")</f>
        <v/>
      </c>
      <c r="J692" t="str">
        <f>IFERROR(__xludf.DUMMYFUNCTION("""COMPUTED_VALUE"""),"")</f>
        <v/>
      </c>
      <c r="K692" t="str">
        <f>IFERROR(__xludf.DUMMYFUNCTION("""COMPUTED_VALUE"""),"")</f>
        <v/>
      </c>
    </row>
    <row r="693">
      <c r="A693" t="str">
        <f>IFERROR(__xludf.DUMMYFUNCTION("""COMPUTED_VALUE"""),"")</f>
        <v/>
      </c>
      <c r="B693" t="str">
        <f>IFERROR(__xludf.DUMMYFUNCTION("""COMPUTED_VALUE"""),"")</f>
        <v/>
      </c>
      <c r="C693" t="str">
        <f>IFERROR(__xludf.DUMMYFUNCTION("""COMPUTED_VALUE"""),"")</f>
        <v/>
      </c>
      <c r="D693" t="str">
        <f>IFERROR(__xludf.DUMMYFUNCTION("""COMPUTED_VALUE"""),"")</f>
        <v/>
      </c>
      <c r="E693" t="str">
        <f>IFERROR(__xludf.DUMMYFUNCTION("""COMPUTED_VALUE"""),"")</f>
        <v/>
      </c>
      <c r="F693" t="str">
        <f>IFERROR(__xludf.DUMMYFUNCTION("""COMPUTED_VALUE"""),"")</f>
        <v/>
      </c>
      <c r="G693" t="str">
        <f>IFERROR(__xludf.DUMMYFUNCTION("""COMPUTED_VALUE"""),"")</f>
        <v/>
      </c>
      <c r="H693" t="str">
        <f>IFERROR(__xludf.DUMMYFUNCTION("""COMPUTED_VALUE"""),"")</f>
        <v/>
      </c>
      <c r="I693" t="str">
        <f>IFERROR(__xludf.DUMMYFUNCTION("""COMPUTED_VALUE"""),"")</f>
        <v/>
      </c>
      <c r="J693" t="str">
        <f>IFERROR(__xludf.DUMMYFUNCTION("""COMPUTED_VALUE"""),"")</f>
        <v/>
      </c>
      <c r="K693" t="str">
        <f>IFERROR(__xludf.DUMMYFUNCTION("""COMPUTED_VALUE"""),"")</f>
        <v/>
      </c>
    </row>
    <row r="694">
      <c r="A694" t="str">
        <f>IFERROR(__xludf.DUMMYFUNCTION("""COMPUTED_VALUE"""),"")</f>
        <v/>
      </c>
      <c r="B694" t="str">
        <f>IFERROR(__xludf.DUMMYFUNCTION("""COMPUTED_VALUE"""),"")</f>
        <v/>
      </c>
      <c r="C694" t="str">
        <f>IFERROR(__xludf.DUMMYFUNCTION("""COMPUTED_VALUE"""),"")</f>
        <v/>
      </c>
      <c r="D694" t="str">
        <f>IFERROR(__xludf.DUMMYFUNCTION("""COMPUTED_VALUE"""),"")</f>
        <v/>
      </c>
      <c r="E694" t="str">
        <f>IFERROR(__xludf.DUMMYFUNCTION("""COMPUTED_VALUE"""),"")</f>
        <v/>
      </c>
      <c r="F694" t="str">
        <f>IFERROR(__xludf.DUMMYFUNCTION("""COMPUTED_VALUE"""),"")</f>
        <v/>
      </c>
      <c r="G694" t="str">
        <f>IFERROR(__xludf.DUMMYFUNCTION("""COMPUTED_VALUE"""),"")</f>
        <v/>
      </c>
      <c r="H694" t="str">
        <f>IFERROR(__xludf.DUMMYFUNCTION("""COMPUTED_VALUE"""),"")</f>
        <v/>
      </c>
      <c r="I694" t="str">
        <f>IFERROR(__xludf.DUMMYFUNCTION("""COMPUTED_VALUE"""),"")</f>
        <v/>
      </c>
      <c r="J694" t="str">
        <f>IFERROR(__xludf.DUMMYFUNCTION("""COMPUTED_VALUE"""),"")</f>
        <v/>
      </c>
      <c r="K694" t="str">
        <f>IFERROR(__xludf.DUMMYFUNCTION("""COMPUTED_VALUE"""),"")</f>
        <v/>
      </c>
    </row>
    <row r="695">
      <c r="A695" t="str">
        <f>IFERROR(__xludf.DUMMYFUNCTION("""COMPUTED_VALUE"""),"")</f>
        <v/>
      </c>
      <c r="B695" t="str">
        <f>IFERROR(__xludf.DUMMYFUNCTION("""COMPUTED_VALUE"""),"")</f>
        <v/>
      </c>
      <c r="C695" t="str">
        <f>IFERROR(__xludf.DUMMYFUNCTION("""COMPUTED_VALUE"""),"")</f>
        <v/>
      </c>
      <c r="D695" t="str">
        <f>IFERROR(__xludf.DUMMYFUNCTION("""COMPUTED_VALUE"""),"")</f>
        <v/>
      </c>
      <c r="E695" t="str">
        <f>IFERROR(__xludf.DUMMYFUNCTION("""COMPUTED_VALUE"""),"")</f>
        <v/>
      </c>
      <c r="F695" t="str">
        <f>IFERROR(__xludf.DUMMYFUNCTION("""COMPUTED_VALUE"""),"")</f>
        <v/>
      </c>
      <c r="G695" t="str">
        <f>IFERROR(__xludf.DUMMYFUNCTION("""COMPUTED_VALUE"""),"")</f>
        <v/>
      </c>
      <c r="H695" t="str">
        <f>IFERROR(__xludf.DUMMYFUNCTION("""COMPUTED_VALUE"""),"")</f>
        <v/>
      </c>
      <c r="I695" t="str">
        <f>IFERROR(__xludf.DUMMYFUNCTION("""COMPUTED_VALUE"""),"")</f>
        <v/>
      </c>
      <c r="J695" t="str">
        <f>IFERROR(__xludf.DUMMYFUNCTION("""COMPUTED_VALUE"""),"")</f>
        <v/>
      </c>
      <c r="K695" t="str">
        <f>IFERROR(__xludf.DUMMYFUNCTION("""COMPUTED_VALUE"""),"")</f>
        <v/>
      </c>
    </row>
    <row r="696">
      <c r="A696" t="str">
        <f>IFERROR(__xludf.DUMMYFUNCTION("""COMPUTED_VALUE"""),"")</f>
        <v/>
      </c>
      <c r="B696" t="str">
        <f>IFERROR(__xludf.DUMMYFUNCTION("""COMPUTED_VALUE"""),"")</f>
        <v/>
      </c>
      <c r="C696" t="str">
        <f>IFERROR(__xludf.DUMMYFUNCTION("""COMPUTED_VALUE"""),"")</f>
        <v/>
      </c>
      <c r="D696" t="str">
        <f>IFERROR(__xludf.DUMMYFUNCTION("""COMPUTED_VALUE"""),"")</f>
        <v/>
      </c>
      <c r="E696" t="str">
        <f>IFERROR(__xludf.DUMMYFUNCTION("""COMPUTED_VALUE"""),"")</f>
        <v/>
      </c>
      <c r="F696" t="str">
        <f>IFERROR(__xludf.DUMMYFUNCTION("""COMPUTED_VALUE"""),"")</f>
        <v/>
      </c>
      <c r="G696" t="str">
        <f>IFERROR(__xludf.DUMMYFUNCTION("""COMPUTED_VALUE"""),"")</f>
        <v/>
      </c>
      <c r="H696" t="str">
        <f>IFERROR(__xludf.DUMMYFUNCTION("""COMPUTED_VALUE"""),"")</f>
        <v/>
      </c>
      <c r="I696" t="str">
        <f>IFERROR(__xludf.DUMMYFUNCTION("""COMPUTED_VALUE"""),"")</f>
        <v/>
      </c>
      <c r="J696" t="str">
        <f>IFERROR(__xludf.DUMMYFUNCTION("""COMPUTED_VALUE"""),"")</f>
        <v/>
      </c>
      <c r="K696" t="str">
        <f>IFERROR(__xludf.DUMMYFUNCTION("""COMPUTED_VALUE"""),"")</f>
        <v/>
      </c>
    </row>
    <row r="697">
      <c r="A697" t="str">
        <f>IFERROR(__xludf.DUMMYFUNCTION("""COMPUTED_VALUE"""),"")</f>
        <v/>
      </c>
      <c r="B697" t="str">
        <f>IFERROR(__xludf.DUMMYFUNCTION("""COMPUTED_VALUE"""),"")</f>
        <v/>
      </c>
      <c r="C697" t="str">
        <f>IFERROR(__xludf.DUMMYFUNCTION("""COMPUTED_VALUE"""),"")</f>
        <v/>
      </c>
      <c r="D697" t="str">
        <f>IFERROR(__xludf.DUMMYFUNCTION("""COMPUTED_VALUE"""),"")</f>
        <v/>
      </c>
      <c r="E697" t="str">
        <f>IFERROR(__xludf.DUMMYFUNCTION("""COMPUTED_VALUE"""),"")</f>
        <v/>
      </c>
      <c r="F697" t="str">
        <f>IFERROR(__xludf.DUMMYFUNCTION("""COMPUTED_VALUE"""),"")</f>
        <v/>
      </c>
      <c r="G697" t="str">
        <f>IFERROR(__xludf.DUMMYFUNCTION("""COMPUTED_VALUE"""),"")</f>
        <v/>
      </c>
      <c r="H697" t="str">
        <f>IFERROR(__xludf.DUMMYFUNCTION("""COMPUTED_VALUE"""),"")</f>
        <v/>
      </c>
      <c r="I697" t="str">
        <f>IFERROR(__xludf.DUMMYFUNCTION("""COMPUTED_VALUE"""),"")</f>
        <v/>
      </c>
      <c r="J697" t="str">
        <f>IFERROR(__xludf.DUMMYFUNCTION("""COMPUTED_VALUE"""),"")</f>
        <v/>
      </c>
      <c r="K697" t="str">
        <f>IFERROR(__xludf.DUMMYFUNCTION("""COMPUTED_VALUE"""),"")</f>
        <v/>
      </c>
    </row>
    <row r="698">
      <c r="A698" t="str">
        <f>IFERROR(__xludf.DUMMYFUNCTION("""COMPUTED_VALUE"""),"")</f>
        <v/>
      </c>
      <c r="B698" t="str">
        <f>IFERROR(__xludf.DUMMYFUNCTION("""COMPUTED_VALUE"""),"")</f>
        <v/>
      </c>
      <c r="C698" t="str">
        <f>IFERROR(__xludf.DUMMYFUNCTION("""COMPUTED_VALUE"""),"")</f>
        <v/>
      </c>
      <c r="D698" t="str">
        <f>IFERROR(__xludf.DUMMYFUNCTION("""COMPUTED_VALUE"""),"")</f>
        <v/>
      </c>
      <c r="E698" t="str">
        <f>IFERROR(__xludf.DUMMYFUNCTION("""COMPUTED_VALUE"""),"")</f>
        <v/>
      </c>
      <c r="F698" t="str">
        <f>IFERROR(__xludf.DUMMYFUNCTION("""COMPUTED_VALUE"""),"")</f>
        <v/>
      </c>
      <c r="G698" t="str">
        <f>IFERROR(__xludf.DUMMYFUNCTION("""COMPUTED_VALUE"""),"")</f>
        <v/>
      </c>
      <c r="H698" t="str">
        <f>IFERROR(__xludf.DUMMYFUNCTION("""COMPUTED_VALUE"""),"")</f>
        <v/>
      </c>
      <c r="I698" t="str">
        <f>IFERROR(__xludf.DUMMYFUNCTION("""COMPUTED_VALUE"""),"")</f>
        <v/>
      </c>
      <c r="J698" t="str">
        <f>IFERROR(__xludf.DUMMYFUNCTION("""COMPUTED_VALUE"""),"")</f>
        <v/>
      </c>
      <c r="K698" t="str">
        <f>IFERROR(__xludf.DUMMYFUNCTION("""COMPUTED_VALUE"""),"")</f>
        <v/>
      </c>
    </row>
    <row r="699">
      <c r="A699" t="str">
        <f>IFERROR(__xludf.DUMMYFUNCTION("""COMPUTED_VALUE"""),"")</f>
        <v/>
      </c>
      <c r="B699" t="str">
        <f>IFERROR(__xludf.DUMMYFUNCTION("""COMPUTED_VALUE"""),"")</f>
        <v/>
      </c>
      <c r="C699" t="str">
        <f>IFERROR(__xludf.DUMMYFUNCTION("""COMPUTED_VALUE"""),"")</f>
        <v/>
      </c>
      <c r="D699" t="str">
        <f>IFERROR(__xludf.DUMMYFUNCTION("""COMPUTED_VALUE"""),"")</f>
        <v/>
      </c>
      <c r="E699" t="str">
        <f>IFERROR(__xludf.DUMMYFUNCTION("""COMPUTED_VALUE"""),"")</f>
        <v/>
      </c>
      <c r="F699" t="str">
        <f>IFERROR(__xludf.DUMMYFUNCTION("""COMPUTED_VALUE"""),"")</f>
        <v/>
      </c>
      <c r="G699" t="str">
        <f>IFERROR(__xludf.DUMMYFUNCTION("""COMPUTED_VALUE"""),"")</f>
        <v/>
      </c>
      <c r="H699" t="str">
        <f>IFERROR(__xludf.DUMMYFUNCTION("""COMPUTED_VALUE"""),"")</f>
        <v/>
      </c>
      <c r="I699" t="str">
        <f>IFERROR(__xludf.DUMMYFUNCTION("""COMPUTED_VALUE"""),"")</f>
        <v/>
      </c>
      <c r="J699" t="str">
        <f>IFERROR(__xludf.DUMMYFUNCTION("""COMPUTED_VALUE"""),"")</f>
        <v/>
      </c>
      <c r="K699" t="str">
        <f>IFERROR(__xludf.DUMMYFUNCTION("""COMPUTED_VALUE"""),"")</f>
        <v/>
      </c>
    </row>
    <row r="700">
      <c r="A700" t="str">
        <f>IFERROR(__xludf.DUMMYFUNCTION("""COMPUTED_VALUE"""),"")</f>
        <v/>
      </c>
      <c r="B700" t="str">
        <f>IFERROR(__xludf.DUMMYFUNCTION("""COMPUTED_VALUE"""),"")</f>
        <v/>
      </c>
      <c r="C700" t="str">
        <f>IFERROR(__xludf.DUMMYFUNCTION("""COMPUTED_VALUE"""),"")</f>
        <v/>
      </c>
      <c r="D700" t="str">
        <f>IFERROR(__xludf.DUMMYFUNCTION("""COMPUTED_VALUE"""),"")</f>
        <v/>
      </c>
      <c r="E700" t="str">
        <f>IFERROR(__xludf.DUMMYFUNCTION("""COMPUTED_VALUE"""),"")</f>
        <v/>
      </c>
      <c r="F700" t="str">
        <f>IFERROR(__xludf.DUMMYFUNCTION("""COMPUTED_VALUE"""),"")</f>
        <v/>
      </c>
      <c r="G700" t="str">
        <f>IFERROR(__xludf.DUMMYFUNCTION("""COMPUTED_VALUE"""),"")</f>
        <v/>
      </c>
      <c r="H700" t="str">
        <f>IFERROR(__xludf.DUMMYFUNCTION("""COMPUTED_VALUE"""),"")</f>
        <v/>
      </c>
      <c r="I700" t="str">
        <f>IFERROR(__xludf.DUMMYFUNCTION("""COMPUTED_VALUE"""),"")</f>
        <v/>
      </c>
      <c r="J700" t="str">
        <f>IFERROR(__xludf.DUMMYFUNCTION("""COMPUTED_VALUE"""),"")</f>
        <v/>
      </c>
      <c r="K700" t="str">
        <f>IFERROR(__xludf.DUMMYFUNCTION("""COMPUTED_VALUE"""),"")</f>
        <v/>
      </c>
    </row>
    <row r="701">
      <c r="A701" t="str">
        <f>IFERROR(__xludf.DUMMYFUNCTION("""COMPUTED_VALUE"""),"")</f>
        <v/>
      </c>
      <c r="B701" t="str">
        <f>IFERROR(__xludf.DUMMYFUNCTION("""COMPUTED_VALUE"""),"")</f>
        <v/>
      </c>
      <c r="C701" t="str">
        <f>IFERROR(__xludf.DUMMYFUNCTION("""COMPUTED_VALUE"""),"")</f>
        <v/>
      </c>
      <c r="D701" t="str">
        <f>IFERROR(__xludf.DUMMYFUNCTION("""COMPUTED_VALUE"""),"")</f>
        <v/>
      </c>
      <c r="E701" t="str">
        <f>IFERROR(__xludf.DUMMYFUNCTION("""COMPUTED_VALUE"""),"")</f>
        <v/>
      </c>
      <c r="F701" t="str">
        <f>IFERROR(__xludf.DUMMYFUNCTION("""COMPUTED_VALUE"""),"")</f>
        <v/>
      </c>
      <c r="G701" t="str">
        <f>IFERROR(__xludf.DUMMYFUNCTION("""COMPUTED_VALUE"""),"")</f>
        <v/>
      </c>
      <c r="H701" t="str">
        <f>IFERROR(__xludf.DUMMYFUNCTION("""COMPUTED_VALUE"""),"")</f>
        <v/>
      </c>
      <c r="I701" t="str">
        <f>IFERROR(__xludf.DUMMYFUNCTION("""COMPUTED_VALUE"""),"")</f>
        <v/>
      </c>
      <c r="J701" t="str">
        <f>IFERROR(__xludf.DUMMYFUNCTION("""COMPUTED_VALUE"""),"")</f>
        <v/>
      </c>
      <c r="K701" t="str">
        <f>IFERROR(__xludf.DUMMYFUNCTION("""COMPUTED_VALUE"""),"")</f>
        <v/>
      </c>
    </row>
    <row r="702">
      <c r="A702" t="str">
        <f>IFERROR(__xludf.DUMMYFUNCTION("""COMPUTED_VALUE"""),"")</f>
        <v/>
      </c>
      <c r="B702" t="str">
        <f>IFERROR(__xludf.DUMMYFUNCTION("""COMPUTED_VALUE"""),"")</f>
        <v/>
      </c>
      <c r="C702" t="str">
        <f>IFERROR(__xludf.DUMMYFUNCTION("""COMPUTED_VALUE"""),"")</f>
        <v/>
      </c>
      <c r="D702" t="str">
        <f>IFERROR(__xludf.DUMMYFUNCTION("""COMPUTED_VALUE"""),"")</f>
        <v/>
      </c>
      <c r="E702" t="str">
        <f>IFERROR(__xludf.DUMMYFUNCTION("""COMPUTED_VALUE"""),"")</f>
        <v/>
      </c>
      <c r="F702" t="str">
        <f>IFERROR(__xludf.DUMMYFUNCTION("""COMPUTED_VALUE"""),"")</f>
        <v/>
      </c>
      <c r="G702" t="str">
        <f>IFERROR(__xludf.DUMMYFUNCTION("""COMPUTED_VALUE"""),"")</f>
        <v/>
      </c>
      <c r="H702" t="str">
        <f>IFERROR(__xludf.DUMMYFUNCTION("""COMPUTED_VALUE"""),"")</f>
        <v/>
      </c>
      <c r="I702" t="str">
        <f>IFERROR(__xludf.DUMMYFUNCTION("""COMPUTED_VALUE"""),"")</f>
        <v/>
      </c>
      <c r="J702" t="str">
        <f>IFERROR(__xludf.DUMMYFUNCTION("""COMPUTED_VALUE"""),"")</f>
        <v/>
      </c>
      <c r="K702" t="str">
        <f>IFERROR(__xludf.DUMMYFUNCTION("""COMPUTED_VALUE"""),"")</f>
        <v/>
      </c>
    </row>
    <row r="703">
      <c r="A703" t="str">
        <f>IFERROR(__xludf.DUMMYFUNCTION("""COMPUTED_VALUE"""),"")</f>
        <v/>
      </c>
      <c r="B703" t="str">
        <f>IFERROR(__xludf.DUMMYFUNCTION("""COMPUTED_VALUE"""),"")</f>
        <v/>
      </c>
      <c r="C703" t="str">
        <f>IFERROR(__xludf.DUMMYFUNCTION("""COMPUTED_VALUE"""),"")</f>
        <v/>
      </c>
      <c r="D703" t="str">
        <f>IFERROR(__xludf.DUMMYFUNCTION("""COMPUTED_VALUE"""),"")</f>
        <v/>
      </c>
      <c r="E703" t="str">
        <f>IFERROR(__xludf.DUMMYFUNCTION("""COMPUTED_VALUE"""),"")</f>
        <v/>
      </c>
      <c r="F703" t="str">
        <f>IFERROR(__xludf.DUMMYFUNCTION("""COMPUTED_VALUE"""),"")</f>
        <v/>
      </c>
      <c r="G703" t="str">
        <f>IFERROR(__xludf.DUMMYFUNCTION("""COMPUTED_VALUE"""),"")</f>
        <v/>
      </c>
      <c r="H703" t="str">
        <f>IFERROR(__xludf.DUMMYFUNCTION("""COMPUTED_VALUE"""),"")</f>
        <v/>
      </c>
      <c r="I703" t="str">
        <f>IFERROR(__xludf.DUMMYFUNCTION("""COMPUTED_VALUE"""),"")</f>
        <v/>
      </c>
      <c r="J703" t="str">
        <f>IFERROR(__xludf.DUMMYFUNCTION("""COMPUTED_VALUE"""),"")</f>
        <v/>
      </c>
      <c r="K703" t="str">
        <f>IFERROR(__xludf.DUMMYFUNCTION("""COMPUTED_VALUE"""),"")</f>
        <v/>
      </c>
    </row>
    <row r="704">
      <c r="A704" t="str">
        <f>IFERROR(__xludf.DUMMYFUNCTION("""COMPUTED_VALUE"""),"")</f>
        <v/>
      </c>
      <c r="B704" t="str">
        <f>IFERROR(__xludf.DUMMYFUNCTION("""COMPUTED_VALUE"""),"")</f>
        <v/>
      </c>
      <c r="C704" t="str">
        <f>IFERROR(__xludf.DUMMYFUNCTION("""COMPUTED_VALUE"""),"")</f>
        <v/>
      </c>
      <c r="D704" t="str">
        <f>IFERROR(__xludf.DUMMYFUNCTION("""COMPUTED_VALUE"""),"")</f>
        <v/>
      </c>
      <c r="E704" t="str">
        <f>IFERROR(__xludf.DUMMYFUNCTION("""COMPUTED_VALUE"""),"")</f>
        <v/>
      </c>
      <c r="F704" t="str">
        <f>IFERROR(__xludf.DUMMYFUNCTION("""COMPUTED_VALUE"""),"")</f>
        <v/>
      </c>
      <c r="G704" t="str">
        <f>IFERROR(__xludf.DUMMYFUNCTION("""COMPUTED_VALUE"""),"")</f>
        <v/>
      </c>
      <c r="H704" t="str">
        <f>IFERROR(__xludf.DUMMYFUNCTION("""COMPUTED_VALUE"""),"")</f>
        <v/>
      </c>
      <c r="I704" t="str">
        <f>IFERROR(__xludf.DUMMYFUNCTION("""COMPUTED_VALUE"""),"")</f>
        <v/>
      </c>
      <c r="J704" t="str">
        <f>IFERROR(__xludf.DUMMYFUNCTION("""COMPUTED_VALUE"""),"")</f>
        <v/>
      </c>
      <c r="K704" t="str">
        <f>IFERROR(__xludf.DUMMYFUNCTION("""COMPUTED_VALUE"""),"")</f>
        <v/>
      </c>
    </row>
    <row r="705">
      <c r="A705" t="str">
        <f>IFERROR(__xludf.DUMMYFUNCTION("""COMPUTED_VALUE"""),"")</f>
        <v/>
      </c>
      <c r="B705" t="str">
        <f>IFERROR(__xludf.DUMMYFUNCTION("""COMPUTED_VALUE"""),"")</f>
        <v/>
      </c>
      <c r="C705" t="str">
        <f>IFERROR(__xludf.DUMMYFUNCTION("""COMPUTED_VALUE"""),"")</f>
        <v/>
      </c>
      <c r="D705" t="str">
        <f>IFERROR(__xludf.DUMMYFUNCTION("""COMPUTED_VALUE"""),"")</f>
        <v/>
      </c>
      <c r="E705" t="str">
        <f>IFERROR(__xludf.DUMMYFUNCTION("""COMPUTED_VALUE"""),"")</f>
        <v/>
      </c>
      <c r="F705" t="str">
        <f>IFERROR(__xludf.DUMMYFUNCTION("""COMPUTED_VALUE"""),"")</f>
        <v/>
      </c>
      <c r="G705" t="str">
        <f>IFERROR(__xludf.DUMMYFUNCTION("""COMPUTED_VALUE"""),"")</f>
        <v/>
      </c>
      <c r="H705" t="str">
        <f>IFERROR(__xludf.DUMMYFUNCTION("""COMPUTED_VALUE"""),"")</f>
        <v/>
      </c>
      <c r="I705" t="str">
        <f>IFERROR(__xludf.DUMMYFUNCTION("""COMPUTED_VALUE"""),"")</f>
        <v/>
      </c>
      <c r="J705" t="str">
        <f>IFERROR(__xludf.DUMMYFUNCTION("""COMPUTED_VALUE"""),"")</f>
        <v/>
      </c>
      <c r="K705" t="str">
        <f>IFERROR(__xludf.DUMMYFUNCTION("""COMPUTED_VALUE"""),"")</f>
        <v/>
      </c>
    </row>
    <row r="706">
      <c r="A706" t="str">
        <f>IFERROR(__xludf.DUMMYFUNCTION("""COMPUTED_VALUE"""),"")</f>
        <v/>
      </c>
      <c r="B706" t="str">
        <f>IFERROR(__xludf.DUMMYFUNCTION("""COMPUTED_VALUE"""),"")</f>
        <v/>
      </c>
      <c r="C706" t="str">
        <f>IFERROR(__xludf.DUMMYFUNCTION("""COMPUTED_VALUE"""),"")</f>
        <v/>
      </c>
      <c r="D706" t="str">
        <f>IFERROR(__xludf.DUMMYFUNCTION("""COMPUTED_VALUE"""),"")</f>
        <v/>
      </c>
      <c r="E706" t="str">
        <f>IFERROR(__xludf.DUMMYFUNCTION("""COMPUTED_VALUE"""),"")</f>
        <v/>
      </c>
      <c r="F706" t="str">
        <f>IFERROR(__xludf.DUMMYFUNCTION("""COMPUTED_VALUE"""),"")</f>
        <v/>
      </c>
      <c r="G706" t="str">
        <f>IFERROR(__xludf.DUMMYFUNCTION("""COMPUTED_VALUE"""),"")</f>
        <v/>
      </c>
      <c r="H706" t="str">
        <f>IFERROR(__xludf.DUMMYFUNCTION("""COMPUTED_VALUE"""),"")</f>
        <v/>
      </c>
      <c r="I706" t="str">
        <f>IFERROR(__xludf.DUMMYFUNCTION("""COMPUTED_VALUE"""),"")</f>
        <v/>
      </c>
      <c r="J706" t="str">
        <f>IFERROR(__xludf.DUMMYFUNCTION("""COMPUTED_VALUE"""),"")</f>
        <v/>
      </c>
      <c r="K706" t="str">
        <f>IFERROR(__xludf.DUMMYFUNCTION("""COMPUTED_VALUE"""),"")</f>
        <v/>
      </c>
    </row>
    <row r="707">
      <c r="A707" t="str">
        <f>IFERROR(__xludf.DUMMYFUNCTION("""COMPUTED_VALUE"""),"")</f>
        <v/>
      </c>
      <c r="B707" t="str">
        <f>IFERROR(__xludf.DUMMYFUNCTION("""COMPUTED_VALUE"""),"")</f>
        <v/>
      </c>
      <c r="C707" t="str">
        <f>IFERROR(__xludf.DUMMYFUNCTION("""COMPUTED_VALUE"""),"")</f>
        <v/>
      </c>
      <c r="D707" t="str">
        <f>IFERROR(__xludf.DUMMYFUNCTION("""COMPUTED_VALUE"""),"")</f>
        <v/>
      </c>
      <c r="E707" t="str">
        <f>IFERROR(__xludf.DUMMYFUNCTION("""COMPUTED_VALUE"""),"")</f>
        <v/>
      </c>
      <c r="F707" t="str">
        <f>IFERROR(__xludf.DUMMYFUNCTION("""COMPUTED_VALUE"""),"")</f>
        <v/>
      </c>
      <c r="G707" t="str">
        <f>IFERROR(__xludf.DUMMYFUNCTION("""COMPUTED_VALUE"""),"")</f>
        <v/>
      </c>
      <c r="H707" t="str">
        <f>IFERROR(__xludf.DUMMYFUNCTION("""COMPUTED_VALUE"""),"")</f>
        <v/>
      </c>
      <c r="I707" t="str">
        <f>IFERROR(__xludf.DUMMYFUNCTION("""COMPUTED_VALUE"""),"")</f>
        <v/>
      </c>
      <c r="J707" t="str">
        <f>IFERROR(__xludf.DUMMYFUNCTION("""COMPUTED_VALUE"""),"")</f>
        <v/>
      </c>
      <c r="K707" t="str">
        <f>IFERROR(__xludf.DUMMYFUNCTION("""COMPUTED_VALUE"""),"")</f>
        <v/>
      </c>
    </row>
    <row r="708">
      <c r="A708" t="str">
        <f>IFERROR(__xludf.DUMMYFUNCTION("""COMPUTED_VALUE"""),"")</f>
        <v/>
      </c>
      <c r="B708" t="str">
        <f>IFERROR(__xludf.DUMMYFUNCTION("""COMPUTED_VALUE"""),"")</f>
        <v/>
      </c>
      <c r="C708" t="str">
        <f>IFERROR(__xludf.DUMMYFUNCTION("""COMPUTED_VALUE"""),"")</f>
        <v/>
      </c>
      <c r="D708" t="str">
        <f>IFERROR(__xludf.DUMMYFUNCTION("""COMPUTED_VALUE"""),"")</f>
        <v/>
      </c>
      <c r="E708" t="str">
        <f>IFERROR(__xludf.DUMMYFUNCTION("""COMPUTED_VALUE"""),"")</f>
        <v/>
      </c>
      <c r="F708" t="str">
        <f>IFERROR(__xludf.DUMMYFUNCTION("""COMPUTED_VALUE"""),"")</f>
        <v/>
      </c>
      <c r="G708" t="str">
        <f>IFERROR(__xludf.DUMMYFUNCTION("""COMPUTED_VALUE"""),"")</f>
        <v/>
      </c>
      <c r="H708" t="str">
        <f>IFERROR(__xludf.DUMMYFUNCTION("""COMPUTED_VALUE"""),"")</f>
        <v/>
      </c>
      <c r="I708" t="str">
        <f>IFERROR(__xludf.DUMMYFUNCTION("""COMPUTED_VALUE"""),"")</f>
        <v/>
      </c>
      <c r="J708" t="str">
        <f>IFERROR(__xludf.DUMMYFUNCTION("""COMPUTED_VALUE"""),"")</f>
        <v/>
      </c>
      <c r="K708" t="str">
        <f>IFERROR(__xludf.DUMMYFUNCTION("""COMPUTED_VALUE"""),"")</f>
        <v/>
      </c>
    </row>
    <row r="709">
      <c r="A709" t="str">
        <f>IFERROR(__xludf.DUMMYFUNCTION("""COMPUTED_VALUE"""),"")</f>
        <v/>
      </c>
      <c r="B709" t="str">
        <f>IFERROR(__xludf.DUMMYFUNCTION("""COMPUTED_VALUE"""),"")</f>
        <v/>
      </c>
      <c r="C709" t="str">
        <f>IFERROR(__xludf.DUMMYFUNCTION("""COMPUTED_VALUE"""),"")</f>
        <v/>
      </c>
      <c r="D709" t="str">
        <f>IFERROR(__xludf.DUMMYFUNCTION("""COMPUTED_VALUE"""),"")</f>
        <v/>
      </c>
      <c r="E709" t="str">
        <f>IFERROR(__xludf.DUMMYFUNCTION("""COMPUTED_VALUE"""),"")</f>
        <v/>
      </c>
      <c r="F709" t="str">
        <f>IFERROR(__xludf.DUMMYFUNCTION("""COMPUTED_VALUE"""),"")</f>
        <v/>
      </c>
      <c r="G709" t="str">
        <f>IFERROR(__xludf.DUMMYFUNCTION("""COMPUTED_VALUE"""),"")</f>
        <v/>
      </c>
      <c r="H709" t="str">
        <f>IFERROR(__xludf.DUMMYFUNCTION("""COMPUTED_VALUE"""),"")</f>
        <v/>
      </c>
      <c r="I709" t="str">
        <f>IFERROR(__xludf.DUMMYFUNCTION("""COMPUTED_VALUE"""),"")</f>
        <v/>
      </c>
      <c r="J709" t="str">
        <f>IFERROR(__xludf.DUMMYFUNCTION("""COMPUTED_VALUE"""),"")</f>
        <v/>
      </c>
      <c r="K709" t="str">
        <f>IFERROR(__xludf.DUMMYFUNCTION("""COMPUTED_VALUE"""),"")</f>
        <v/>
      </c>
    </row>
    <row r="710">
      <c r="A710" t="str">
        <f>IFERROR(__xludf.DUMMYFUNCTION("""COMPUTED_VALUE"""),"")</f>
        <v/>
      </c>
      <c r="B710" t="str">
        <f>IFERROR(__xludf.DUMMYFUNCTION("""COMPUTED_VALUE"""),"")</f>
        <v/>
      </c>
      <c r="C710" t="str">
        <f>IFERROR(__xludf.DUMMYFUNCTION("""COMPUTED_VALUE"""),"")</f>
        <v/>
      </c>
      <c r="D710" t="str">
        <f>IFERROR(__xludf.DUMMYFUNCTION("""COMPUTED_VALUE"""),"")</f>
        <v/>
      </c>
      <c r="E710" t="str">
        <f>IFERROR(__xludf.DUMMYFUNCTION("""COMPUTED_VALUE"""),"")</f>
        <v/>
      </c>
      <c r="F710" t="str">
        <f>IFERROR(__xludf.DUMMYFUNCTION("""COMPUTED_VALUE"""),"")</f>
        <v/>
      </c>
      <c r="G710" t="str">
        <f>IFERROR(__xludf.DUMMYFUNCTION("""COMPUTED_VALUE"""),"")</f>
        <v/>
      </c>
      <c r="H710" t="str">
        <f>IFERROR(__xludf.DUMMYFUNCTION("""COMPUTED_VALUE"""),"")</f>
        <v/>
      </c>
      <c r="I710" t="str">
        <f>IFERROR(__xludf.DUMMYFUNCTION("""COMPUTED_VALUE"""),"")</f>
        <v/>
      </c>
      <c r="J710" t="str">
        <f>IFERROR(__xludf.DUMMYFUNCTION("""COMPUTED_VALUE"""),"")</f>
        <v/>
      </c>
      <c r="K710" t="str">
        <f>IFERROR(__xludf.DUMMYFUNCTION("""COMPUTED_VALUE"""),"")</f>
        <v/>
      </c>
    </row>
    <row r="711">
      <c r="A711" t="str">
        <f>IFERROR(__xludf.DUMMYFUNCTION("""COMPUTED_VALUE"""),"")</f>
        <v/>
      </c>
      <c r="B711" t="str">
        <f>IFERROR(__xludf.DUMMYFUNCTION("""COMPUTED_VALUE"""),"")</f>
        <v/>
      </c>
      <c r="C711" t="str">
        <f>IFERROR(__xludf.DUMMYFUNCTION("""COMPUTED_VALUE"""),"")</f>
        <v/>
      </c>
      <c r="D711" t="str">
        <f>IFERROR(__xludf.DUMMYFUNCTION("""COMPUTED_VALUE"""),"")</f>
        <v/>
      </c>
      <c r="E711" t="str">
        <f>IFERROR(__xludf.DUMMYFUNCTION("""COMPUTED_VALUE"""),"")</f>
        <v/>
      </c>
      <c r="F711" t="str">
        <f>IFERROR(__xludf.DUMMYFUNCTION("""COMPUTED_VALUE"""),"")</f>
        <v/>
      </c>
      <c r="G711" t="str">
        <f>IFERROR(__xludf.DUMMYFUNCTION("""COMPUTED_VALUE"""),"")</f>
        <v/>
      </c>
      <c r="H711" t="str">
        <f>IFERROR(__xludf.DUMMYFUNCTION("""COMPUTED_VALUE"""),"")</f>
        <v/>
      </c>
      <c r="I711" t="str">
        <f>IFERROR(__xludf.DUMMYFUNCTION("""COMPUTED_VALUE"""),"")</f>
        <v/>
      </c>
      <c r="J711" t="str">
        <f>IFERROR(__xludf.DUMMYFUNCTION("""COMPUTED_VALUE"""),"")</f>
        <v/>
      </c>
      <c r="K711" t="str">
        <f>IFERROR(__xludf.DUMMYFUNCTION("""COMPUTED_VALUE"""),"")</f>
        <v/>
      </c>
    </row>
    <row r="712">
      <c r="A712" t="str">
        <f>IFERROR(__xludf.DUMMYFUNCTION("""COMPUTED_VALUE"""),"")</f>
        <v/>
      </c>
      <c r="B712" t="str">
        <f>IFERROR(__xludf.DUMMYFUNCTION("""COMPUTED_VALUE"""),"")</f>
        <v/>
      </c>
      <c r="C712" t="str">
        <f>IFERROR(__xludf.DUMMYFUNCTION("""COMPUTED_VALUE"""),"")</f>
        <v/>
      </c>
      <c r="D712" t="str">
        <f>IFERROR(__xludf.DUMMYFUNCTION("""COMPUTED_VALUE"""),"")</f>
        <v/>
      </c>
      <c r="E712" t="str">
        <f>IFERROR(__xludf.DUMMYFUNCTION("""COMPUTED_VALUE"""),"")</f>
        <v/>
      </c>
      <c r="F712" t="str">
        <f>IFERROR(__xludf.DUMMYFUNCTION("""COMPUTED_VALUE"""),"")</f>
        <v/>
      </c>
      <c r="G712" t="str">
        <f>IFERROR(__xludf.DUMMYFUNCTION("""COMPUTED_VALUE"""),"")</f>
        <v/>
      </c>
      <c r="H712" t="str">
        <f>IFERROR(__xludf.DUMMYFUNCTION("""COMPUTED_VALUE"""),"")</f>
        <v/>
      </c>
      <c r="I712" t="str">
        <f>IFERROR(__xludf.DUMMYFUNCTION("""COMPUTED_VALUE"""),"")</f>
        <v/>
      </c>
      <c r="J712" t="str">
        <f>IFERROR(__xludf.DUMMYFUNCTION("""COMPUTED_VALUE"""),"")</f>
        <v/>
      </c>
      <c r="K712" t="str">
        <f>IFERROR(__xludf.DUMMYFUNCTION("""COMPUTED_VALUE"""),"")</f>
        <v/>
      </c>
    </row>
    <row r="713">
      <c r="A713" t="str">
        <f>IFERROR(__xludf.DUMMYFUNCTION("""COMPUTED_VALUE"""),"")</f>
        <v/>
      </c>
      <c r="B713" t="str">
        <f>IFERROR(__xludf.DUMMYFUNCTION("""COMPUTED_VALUE"""),"")</f>
        <v/>
      </c>
      <c r="C713" t="str">
        <f>IFERROR(__xludf.DUMMYFUNCTION("""COMPUTED_VALUE"""),"")</f>
        <v/>
      </c>
      <c r="D713" t="str">
        <f>IFERROR(__xludf.DUMMYFUNCTION("""COMPUTED_VALUE"""),"")</f>
        <v/>
      </c>
      <c r="E713" t="str">
        <f>IFERROR(__xludf.DUMMYFUNCTION("""COMPUTED_VALUE"""),"")</f>
        <v/>
      </c>
      <c r="F713" t="str">
        <f>IFERROR(__xludf.DUMMYFUNCTION("""COMPUTED_VALUE"""),"")</f>
        <v/>
      </c>
      <c r="G713" t="str">
        <f>IFERROR(__xludf.DUMMYFUNCTION("""COMPUTED_VALUE"""),"")</f>
        <v/>
      </c>
      <c r="H713" t="str">
        <f>IFERROR(__xludf.DUMMYFUNCTION("""COMPUTED_VALUE"""),"")</f>
        <v/>
      </c>
      <c r="I713" t="str">
        <f>IFERROR(__xludf.DUMMYFUNCTION("""COMPUTED_VALUE"""),"")</f>
        <v/>
      </c>
      <c r="J713" t="str">
        <f>IFERROR(__xludf.DUMMYFUNCTION("""COMPUTED_VALUE"""),"")</f>
        <v/>
      </c>
      <c r="K713" t="str">
        <f>IFERROR(__xludf.DUMMYFUNCTION("""COMPUTED_VALUE"""),"")</f>
        <v/>
      </c>
    </row>
    <row r="714">
      <c r="A714" t="str">
        <f>IFERROR(__xludf.DUMMYFUNCTION("""COMPUTED_VALUE"""),"")</f>
        <v/>
      </c>
      <c r="B714" t="str">
        <f>IFERROR(__xludf.DUMMYFUNCTION("""COMPUTED_VALUE"""),"")</f>
        <v/>
      </c>
      <c r="C714" t="str">
        <f>IFERROR(__xludf.DUMMYFUNCTION("""COMPUTED_VALUE"""),"")</f>
        <v/>
      </c>
      <c r="D714" t="str">
        <f>IFERROR(__xludf.DUMMYFUNCTION("""COMPUTED_VALUE"""),"")</f>
        <v/>
      </c>
      <c r="E714" t="str">
        <f>IFERROR(__xludf.DUMMYFUNCTION("""COMPUTED_VALUE"""),"")</f>
        <v/>
      </c>
      <c r="F714" t="str">
        <f>IFERROR(__xludf.DUMMYFUNCTION("""COMPUTED_VALUE"""),"")</f>
        <v/>
      </c>
      <c r="G714" t="str">
        <f>IFERROR(__xludf.DUMMYFUNCTION("""COMPUTED_VALUE"""),"")</f>
        <v/>
      </c>
      <c r="H714" t="str">
        <f>IFERROR(__xludf.DUMMYFUNCTION("""COMPUTED_VALUE"""),"")</f>
        <v/>
      </c>
      <c r="I714" t="str">
        <f>IFERROR(__xludf.DUMMYFUNCTION("""COMPUTED_VALUE"""),"")</f>
        <v/>
      </c>
      <c r="J714" t="str">
        <f>IFERROR(__xludf.DUMMYFUNCTION("""COMPUTED_VALUE"""),"")</f>
        <v/>
      </c>
      <c r="K714" t="str">
        <f>IFERROR(__xludf.DUMMYFUNCTION("""COMPUTED_VALUE"""),"")</f>
        <v/>
      </c>
    </row>
    <row r="715">
      <c r="A715" t="str">
        <f>IFERROR(__xludf.DUMMYFUNCTION("""COMPUTED_VALUE"""),"")</f>
        <v/>
      </c>
      <c r="B715" t="str">
        <f>IFERROR(__xludf.DUMMYFUNCTION("""COMPUTED_VALUE"""),"")</f>
        <v/>
      </c>
      <c r="C715" t="str">
        <f>IFERROR(__xludf.DUMMYFUNCTION("""COMPUTED_VALUE"""),"")</f>
        <v/>
      </c>
      <c r="D715" t="str">
        <f>IFERROR(__xludf.DUMMYFUNCTION("""COMPUTED_VALUE"""),"")</f>
        <v/>
      </c>
      <c r="E715" t="str">
        <f>IFERROR(__xludf.DUMMYFUNCTION("""COMPUTED_VALUE"""),"")</f>
        <v/>
      </c>
      <c r="F715" t="str">
        <f>IFERROR(__xludf.DUMMYFUNCTION("""COMPUTED_VALUE"""),"")</f>
        <v/>
      </c>
      <c r="G715" t="str">
        <f>IFERROR(__xludf.DUMMYFUNCTION("""COMPUTED_VALUE"""),"")</f>
        <v/>
      </c>
      <c r="H715" t="str">
        <f>IFERROR(__xludf.DUMMYFUNCTION("""COMPUTED_VALUE"""),"")</f>
        <v/>
      </c>
      <c r="I715" t="str">
        <f>IFERROR(__xludf.DUMMYFUNCTION("""COMPUTED_VALUE"""),"")</f>
        <v/>
      </c>
      <c r="J715" t="str">
        <f>IFERROR(__xludf.DUMMYFUNCTION("""COMPUTED_VALUE"""),"")</f>
        <v/>
      </c>
      <c r="K715" t="str">
        <f>IFERROR(__xludf.DUMMYFUNCTION("""COMPUTED_VALUE"""),"")</f>
        <v/>
      </c>
    </row>
    <row r="716">
      <c r="A716" t="str">
        <f>IFERROR(__xludf.DUMMYFUNCTION("""COMPUTED_VALUE"""),"")</f>
        <v/>
      </c>
      <c r="B716" t="str">
        <f>IFERROR(__xludf.DUMMYFUNCTION("""COMPUTED_VALUE"""),"")</f>
        <v/>
      </c>
      <c r="C716" t="str">
        <f>IFERROR(__xludf.DUMMYFUNCTION("""COMPUTED_VALUE"""),"")</f>
        <v/>
      </c>
      <c r="D716" t="str">
        <f>IFERROR(__xludf.DUMMYFUNCTION("""COMPUTED_VALUE"""),"")</f>
        <v/>
      </c>
      <c r="E716" t="str">
        <f>IFERROR(__xludf.DUMMYFUNCTION("""COMPUTED_VALUE"""),"")</f>
        <v/>
      </c>
      <c r="F716" t="str">
        <f>IFERROR(__xludf.DUMMYFUNCTION("""COMPUTED_VALUE"""),"")</f>
        <v/>
      </c>
      <c r="G716" t="str">
        <f>IFERROR(__xludf.DUMMYFUNCTION("""COMPUTED_VALUE"""),"")</f>
        <v/>
      </c>
      <c r="H716" t="str">
        <f>IFERROR(__xludf.DUMMYFUNCTION("""COMPUTED_VALUE"""),"")</f>
        <v/>
      </c>
      <c r="I716" t="str">
        <f>IFERROR(__xludf.DUMMYFUNCTION("""COMPUTED_VALUE"""),"")</f>
        <v/>
      </c>
      <c r="J716" t="str">
        <f>IFERROR(__xludf.DUMMYFUNCTION("""COMPUTED_VALUE"""),"")</f>
        <v/>
      </c>
      <c r="K716" t="str">
        <f>IFERROR(__xludf.DUMMYFUNCTION("""COMPUTED_VALUE"""),"")</f>
        <v/>
      </c>
    </row>
    <row r="717">
      <c r="A717" t="str">
        <f>IFERROR(__xludf.DUMMYFUNCTION("""COMPUTED_VALUE"""),"")</f>
        <v/>
      </c>
      <c r="B717" t="str">
        <f>IFERROR(__xludf.DUMMYFUNCTION("""COMPUTED_VALUE"""),"")</f>
        <v/>
      </c>
      <c r="C717" t="str">
        <f>IFERROR(__xludf.DUMMYFUNCTION("""COMPUTED_VALUE"""),"")</f>
        <v/>
      </c>
      <c r="D717" t="str">
        <f>IFERROR(__xludf.DUMMYFUNCTION("""COMPUTED_VALUE"""),"")</f>
        <v/>
      </c>
      <c r="E717" t="str">
        <f>IFERROR(__xludf.DUMMYFUNCTION("""COMPUTED_VALUE"""),"")</f>
        <v/>
      </c>
      <c r="F717" t="str">
        <f>IFERROR(__xludf.DUMMYFUNCTION("""COMPUTED_VALUE"""),"")</f>
        <v/>
      </c>
      <c r="G717" t="str">
        <f>IFERROR(__xludf.DUMMYFUNCTION("""COMPUTED_VALUE"""),"")</f>
        <v/>
      </c>
      <c r="H717" t="str">
        <f>IFERROR(__xludf.DUMMYFUNCTION("""COMPUTED_VALUE"""),"")</f>
        <v/>
      </c>
      <c r="I717" t="str">
        <f>IFERROR(__xludf.DUMMYFUNCTION("""COMPUTED_VALUE"""),"")</f>
        <v/>
      </c>
      <c r="J717" t="str">
        <f>IFERROR(__xludf.DUMMYFUNCTION("""COMPUTED_VALUE"""),"")</f>
        <v/>
      </c>
      <c r="K717" t="str">
        <f>IFERROR(__xludf.DUMMYFUNCTION("""COMPUTED_VALUE"""),"")</f>
        <v/>
      </c>
    </row>
    <row r="718">
      <c r="A718" t="str">
        <f>IFERROR(__xludf.DUMMYFUNCTION("""COMPUTED_VALUE"""),"")</f>
        <v/>
      </c>
      <c r="B718" t="str">
        <f>IFERROR(__xludf.DUMMYFUNCTION("""COMPUTED_VALUE"""),"")</f>
        <v/>
      </c>
      <c r="C718" t="str">
        <f>IFERROR(__xludf.DUMMYFUNCTION("""COMPUTED_VALUE"""),"")</f>
        <v/>
      </c>
      <c r="D718" t="str">
        <f>IFERROR(__xludf.DUMMYFUNCTION("""COMPUTED_VALUE"""),"")</f>
        <v/>
      </c>
      <c r="E718" t="str">
        <f>IFERROR(__xludf.DUMMYFUNCTION("""COMPUTED_VALUE"""),"")</f>
        <v/>
      </c>
      <c r="F718" t="str">
        <f>IFERROR(__xludf.DUMMYFUNCTION("""COMPUTED_VALUE"""),"")</f>
        <v/>
      </c>
      <c r="G718" t="str">
        <f>IFERROR(__xludf.DUMMYFUNCTION("""COMPUTED_VALUE"""),"")</f>
        <v/>
      </c>
      <c r="H718" t="str">
        <f>IFERROR(__xludf.DUMMYFUNCTION("""COMPUTED_VALUE"""),"")</f>
        <v/>
      </c>
      <c r="I718" t="str">
        <f>IFERROR(__xludf.DUMMYFUNCTION("""COMPUTED_VALUE"""),"")</f>
        <v/>
      </c>
      <c r="J718" t="str">
        <f>IFERROR(__xludf.DUMMYFUNCTION("""COMPUTED_VALUE"""),"")</f>
        <v/>
      </c>
      <c r="K718" t="str">
        <f>IFERROR(__xludf.DUMMYFUNCTION("""COMPUTED_VALUE"""),"")</f>
        <v/>
      </c>
    </row>
    <row r="719">
      <c r="A719" t="str">
        <f>IFERROR(__xludf.DUMMYFUNCTION("""COMPUTED_VALUE"""),"")</f>
        <v/>
      </c>
      <c r="B719" t="str">
        <f>IFERROR(__xludf.DUMMYFUNCTION("""COMPUTED_VALUE"""),"")</f>
        <v/>
      </c>
      <c r="C719" t="str">
        <f>IFERROR(__xludf.DUMMYFUNCTION("""COMPUTED_VALUE"""),"")</f>
        <v/>
      </c>
      <c r="D719" t="str">
        <f>IFERROR(__xludf.DUMMYFUNCTION("""COMPUTED_VALUE"""),"")</f>
        <v/>
      </c>
      <c r="E719" t="str">
        <f>IFERROR(__xludf.DUMMYFUNCTION("""COMPUTED_VALUE"""),"")</f>
        <v/>
      </c>
      <c r="F719" t="str">
        <f>IFERROR(__xludf.DUMMYFUNCTION("""COMPUTED_VALUE"""),"")</f>
        <v/>
      </c>
      <c r="G719" t="str">
        <f>IFERROR(__xludf.DUMMYFUNCTION("""COMPUTED_VALUE"""),"")</f>
        <v/>
      </c>
      <c r="H719" t="str">
        <f>IFERROR(__xludf.DUMMYFUNCTION("""COMPUTED_VALUE"""),"")</f>
        <v/>
      </c>
      <c r="I719" t="str">
        <f>IFERROR(__xludf.DUMMYFUNCTION("""COMPUTED_VALUE"""),"")</f>
        <v/>
      </c>
      <c r="J719" t="str">
        <f>IFERROR(__xludf.DUMMYFUNCTION("""COMPUTED_VALUE"""),"")</f>
        <v/>
      </c>
      <c r="K719" t="str">
        <f>IFERROR(__xludf.DUMMYFUNCTION("""COMPUTED_VALUE"""),"")</f>
        <v/>
      </c>
    </row>
    <row r="720">
      <c r="A720" t="str">
        <f>IFERROR(__xludf.DUMMYFUNCTION("""COMPUTED_VALUE"""),"")</f>
        <v/>
      </c>
      <c r="B720" t="str">
        <f>IFERROR(__xludf.DUMMYFUNCTION("""COMPUTED_VALUE"""),"")</f>
        <v/>
      </c>
      <c r="C720" t="str">
        <f>IFERROR(__xludf.DUMMYFUNCTION("""COMPUTED_VALUE"""),"")</f>
        <v/>
      </c>
      <c r="D720" t="str">
        <f>IFERROR(__xludf.DUMMYFUNCTION("""COMPUTED_VALUE"""),"")</f>
        <v/>
      </c>
      <c r="E720" t="str">
        <f>IFERROR(__xludf.DUMMYFUNCTION("""COMPUTED_VALUE"""),"")</f>
        <v/>
      </c>
      <c r="F720" t="str">
        <f>IFERROR(__xludf.DUMMYFUNCTION("""COMPUTED_VALUE"""),"")</f>
        <v/>
      </c>
      <c r="G720" t="str">
        <f>IFERROR(__xludf.DUMMYFUNCTION("""COMPUTED_VALUE"""),"")</f>
        <v/>
      </c>
      <c r="H720" t="str">
        <f>IFERROR(__xludf.DUMMYFUNCTION("""COMPUTED_VALUE"""),"")</f>
        <v/>
      </c>
      <c r="I720" t="str">
        <f>IFERROR(__xludf.DUMMYFUNCTION("""COMPUTED_VALUE"""),"")</f>
        <v/>
      </c>
      <c r="J720" t="str">
        <f>IFERROR(__xludf.DUMMYFUNCTION("""COMPUTED_VALUE"""),"")</f>
        <v/>
      </c>
      <c r="K720" t="str">
        <f>IFERROR(__xludf.DUMMYFUNCTION("""COMPUTED_VALUE"""),"")</f>
        <v/>
      </c>
    </row>
    <row r="721">
      <c r="A721" t="str">
        <f>IFERROR(__xludf.DUMMYFUNCTION("""COMPUTED_VALUE"""),"")</f>
        <v/>
      </c>
      <c r="B721" t="str">
        <f>IFERROR(__xludf.DUMMYFUNCTION("""COMPUTED_VALUE"""),"")</f>
        <v/>
      </c>
      <c r="C721" t="str">
        <f>IFERROR(__xludf.DUMMYFUNCTION("""COMPUTED_VALUE"""),"")</f>
        <v/>
      </c>
      <c r="D721" t="str">
        <f>IFERROR(__xludf.DUMMYFUNCTION("""COMPUTED_VALUE"""),"")</f>
        <v/>
      </c>
      <c r="E721" t="str">
        <f>IFERROR(__xludf.DUMMYFUNCTION("""COMPUTED_VALUE"""),"")</f>
        <v/>
      </c>
      <c r="F721" t="str">
        <f>IFERROR(__xludf.DUMMYFUNCTION("""COMPUTED_VALUE"""),"")</f>
        <v/>
      </c>
      <c r="G721" t="str">
        <f>IFERROR(__xludf.DUMMYFUNCTION("""COMPUTED_VALUE"""),"")</f>
        <v/>
      </c>
      <c r="H721" t="str">
        <f>IFERROR(__xludf.DUMMYFUNCTION("""COMPUTED_VALUE"""),"")</f>
        <v/>
      </c>
      <c r="I721" t="str">
        <f>IFERROR(__xludf.DUMMYFUNCTION("""COMPUTED_VALUE"""),"")</f>
        <v/>
      </c>
      <c r="J721" t="str">
        <f>IFERROR(__xludf.DUMMYFUNCTION("""COMPUTED_VALUE"""),"")</f>
        <v/>
      </c>
      <c r="K721" t="str">
        <f>IFERROR(__xludf.DUMMYFUNCTION("""COMPUTED_VALUE"""),"")</f>
        <v/>
      </c>
    </row>
    <row r="722">
      <c r="A722" t="str">
        <f>IFERROR(__xludf.DUMMYFUNCTION("""COMPUTED_VALUE"""),"")</f>
        <v/>
      </c>
      <c r="B722" t="str">
        <f>IFERROR(__xludf.DUMMYFUNCTION("""COMPUTED_VALUE"""),"")</f>
        <v/>
      </c>
      <c r="C722" t="str">
        <f>IFERROR(__xludf.DUMMYFUNCTION("""COMPUTED_VALUE"""),"")</f>
        <v/>
      </c>
      <c r="D722" t="str">
        <f>IFERROR(__xludf.DUMMYFUNCTION("""COMPUTED_VALUE"""),"")</f>
        <v/>
      </c>
      <c r="E722" t="str">
        <f>IFERROR(__xludf.DUMMYFUNCTION("""COMPUTED_VALUE"""),"")</f>
        <v/>
      </c>
      <c r="F722" t="str">
        <f>IFERROR(__xludf.DUMMYFUNCTION("""COMPUTED_VALUE"""),"")</f>
        <v/>
      </c>
      <c r="G722" t="str">
        <f>IFERROR(__xludf.DUMMYFUNCTION("""COMPUTED_VALUE"""),"")</f>
        <v/>
      </c>
      <c r="H722" t="str">
        <f>IFERROR(__xludf.DUMMYFUNCTION("""COMPUTED_VALUE"""),"")</f>
        <v/>
      </c>
      <c r="I722" t="str">
        <f>IFERROR(__xludf.DUMMYFUNCTION("""COMPUTED_VALUE"""),"")</f>
        <v/>
      </c>
      <c r="J722" t="str">
        <f>IFERROR(__xludf.DUMMYFUNCTION("""COMPUTED_VALUE"""),"")</f>
        <v/>
      </c>
      <c r="K722" t="str">
        <f>IFERROR(__xludf.DUMMYFUNCTION("""COMPUTED_VALUE"""),"")</f>
        <v/>
      </c>
    </row>
    <row r="723">
      <c r="A723" t="str">
        <f>IFERROR(__xludf.DUMMYFUNCTION("""COMPUTED_VALUE"""),"")</f>
        <v/>
      </c>
      <c r="B723" t="str">
        <f>IFERROR(__xludf.DUMMYFUNCTION("""COMPUTED_VALUE"""),"")</f>
        <v/>
      </c>
      <c r="C723" t="str">
        <f>IFERROR(__xludf.DUMMYFUNCTION("""COMPUTED_VALUE"""),"")</f>
        <v/>
      </c>
      <c r="D723" t="str">
        <f>IFERROR(__xludf.DUMMYFUNCTION("""COMPUTED_VALUE"""),"")</f>
        <v/>
      </c>
      <c r="E723" t="str">
        <f>IFERROR(__xludf.DUMMYFUNCTION("""COMPUTED_VALUE"""),"")</f>
        <v/>
      </c>
      <c r="F723" t="str">
        <f>IFERROR(__xludf.DUMMYFUNCTION("""COMPUTED_VALUE"""),"")</f>
        <v/>
      </c>
      <c r="G723" t="str">
        <f>IFERROR(__xludf.DUMMYFUNCTION("""COMPUTED_VALUE"""),"")</f>
        <v/>
      </c>
      <c r="H723" t="str">
        <f>IFERROR(__xludf.DUMMYFUNCTION("""COMPUTED_VALUE"""),"")</f>
        <v/>
      </c>
      <c r="I723" t="str">
        <f>IFERROR(__xludf.DUMMYFUNCTION("""COMPUTED_VALUE"""),"")</f>
        <v/>
      </c>
      <c r="J723" t="str">
        <f>IFERROR(__xludf.DUMMYFUNCTION("""COMPUTED_VALUE"""),"")</f>
        <v/>
      </c>
      <c r="K723" t="str">
        <f>IFERROR(__xludf.DUMMYFUNCTION("""COMPUTED_VALUE"""),"")</f>
        <v/>
      </c>
    </row>
    <row r="724">
      <c r="A724" t="str">
        <f>IFERROR(__xludf.DUMMYFUNCTION("""COMPUTED_VALUE"""),"")</f>
        <v/>
      </c>
      <c r="B724" t="str">
        <f>IFERROR(__xludf.DUMMYFUNCTION("""COMPUTED_VALUE"""),"")</f>
        <v/>
      </c>
      <c r="C724" t="str">
        <f>IFERROR(__xludf.DUMMYFUNCTION("""COMPUTED_VALUE"""),"")</f>
        <v/>
      </c>
      <c r="D724" t="str">
        <f>IFERROR(__xludf.DUMMYFUNCTION("""COMPUTED_VALUE"""),"")</f>
        <v/>
      </c>
      <c r="E724" t="str">
        <f>IFERROR(__xludf.DUMMYFUNCTION("""COMPUTED_VALUE"""),"")</f>
        <v/>
      </c>
      <c r="F724" t="str">
        <f>IFERROR(__xludf.DUMMYFUNCTION("""COMPUTED_VALUE"""),"")</f>
        <v/>
      </c>
      <c r="G724" t="str">
        <f>IFERROR(__xludf.DUMMYFUNCTION("""COMPUTED_VALUE"""),"")</f>
        <v/>
      </c>
      <c r="H724" t="str">
        <f>IFERROR(__xludf.DUMMYFUNCTION("""COMPUTED_VALUE"""),"")</f>
        <v/>
      </c>
      <c r="I724" t="str">
        <f>IFERROR(__xludf.DUMMYFUNCTION("""COMPUTED_VALUE"""),"")</f>
        <v/>
      </c>
      <c r="J724" t="str">
        <f>IFERROR(__xludf.DUMMYFUNCTION("""COMPUTED_VALUE"""),"")</f>
        <v/>
      </c>
      <c r="K724" t="str">
        <f>IFERROR(__xludf.DUMMYFUNCTION("""COMPUTED_VALUE"""),"")</f>
        <v/>
      </c>
    </row>
    <row r="725">
      <c r="A725" t="str">
        <f>IFERROR(__xludf.DUMMYFUNCTION("""COMPUTED_VALUE"""),"")</f>
        <v/>
      </c>
      <c r="B725" t="str">
        <f>IFERROR(__xludf.DUMMYFUNCTION("""COMPUTED_VALUE"""),"")</f>
        <v/>
      </c>
      <c r="C725" t="str">
        <f>IFERROR(__xludf.DUMMYFUNCTION("""COMPUTED_VALUE"""),"")</f>
        <v/>
      </c>
      <c r="D725" t="str">
        <f>IFERROR(__xludf.DUMMYFUNCTION("""COMPUTED_VALUE"""),"")</f>
        <v/>
      </c>
      <c r="E725" t="str">
        <f>IFERROR(__xludf.DUMMYFUNCTION("""COMPUTED_VALUE"""),"")</f>
        <v/>
      </c>
      <c r="F725" t="str">
        <f>IFERROR(__xludf.DUMMYFUNCTION("""COMPUTED_VALUE"""),"")</f>
        <v/>
      </c>
      <c r="G725" t="str">
        <f>IFERROR(__xludf.DUMMYFUNCTION("""COMPUTED_VALUE"""),"")</f>
        <v/>
      </c>
      <c r="H725" t="str">
        <f>IFERROR(__xludf.DUMMYFUNCTION("""COMPUTED_VALUE"""),"")</f>
        <v/>
      </c>
      <c r="I725" t="str">
        <f>IFERROR(__xludf.DUMMYFUNCTION("""COMPUTED_VALUE"""),"")</f>
        <v/>
      </c>
      <c r="J725" t="str">
        <f>IFERROR(__xludf.DUMMYFUNCTION("""COMPUTED_VALUE"""),"")</f>
        <v/>
      </c>
      <c r="K725" t="str">
        <f>IFERROR(__xludf.DUMMYFUNCTION("""COMPUTED_VALUE"""),"")</f>
        <v/>
      </c>
    </row>
    <row r="726">
      <c r="A726" t="str">
        <f>IFERROR(__xludf.DUMMYFUNCTION("""COMPUTED_VALUE"""),"")</f>
        <v/>
      </c>
      <c r="B726" t="str">
        <f>IFERROR(__xludf.DUMMYFUNCTION("""COMPUTED_VALUE"""),"")</f>
        <v/>
      </c>
      <c r="C726" t="str">
        <f>IFERROR(__xludf.DUMMYFUNCTION("""COMPUTED_VALUE"""),"")</f>
        <v/>
      </c>
      <c r="D726" t="str">
        <f>IFERROR(__xludf.DUMMYFUNCTION("""COMPUTED_VALUE"""),"")</f>
        <v/>
      </c>
      <c r="E726" t="str">
        <f>IFERROR(__xludf.DUMMYFUNCTION("""COMPUTED_VALUE"""),"")</f>
        <v/>
      </c>
      <c r="F726" t="str">
        <f>IFERROR(__xludf.DUMMYFUNCTION("""COMPUTED_VALUE"""),"")</f>
        <v/>
      </c>
      <c r="G726" t="str">
        <f>IFERROR(__xludf.DUMMYFUNCTION("""COMPUTED_VALUE"""),"")</f>
        <v/>
      </c>
      <c r="H726" t="str">
        <f>IFERROR(__xludf.DUMMYFUNCTION("""COMPUTED_VALUE"""),"")</f>
        <v/>
      </c>
      <c r="I726" t="str">
        <f>IFERROR(__xludf.DUMMYFUNCTION("""COMPUTED_VALUE"""),"")</f>
        <v/>
      </c>
      <c r="J726" t="str">
        <f>IFERROR(__xludf.DUMMYFUNCTION("""COMPUTED_VALUE"""),"")</f>
        <v/>
      </c>
      <c r="K726" t="str">
        <f>IFERROR(__xludf.DUMMYFUNCTION("""COMPUTED_VALUE"""),"")</f>
        <v/>
      </c>
    </row>
    <row r="727">
      <c r="A727" t="str">
        <f>IFERROR(__xludf.DUMMYFUNCTION("""COMPUTED_VALUE"""),"")</f>
        <v/>
      </c>
      <c r="B727" t="str">
        <f>IFERROR(__xludf.DUMMYFUNCTION("""COMPUTED_VALUE"""),"")</f>
        <v/>
      </c>
      <c r="C727" t="str">
        <f>IFERROR(__xludf.DUMMYFUNCTION("""COMPUTED_VALUE"""),"")</f>
        <v/>
      </c>
      <c r="D727" t="str">
        <f>IFERROR(__xludf.DUMMYFUNCTION("""COMPUTED_VALUE"""),"")</f>
        <v/>
      </c>
      <c r="E727" t="str">
        <f>IFERROR(__xludf.DUMMYFUNCTION("""COMPUTED_VALUE"""),"")</f>
        <v/>
      </c>
      <c r="F727" t="str">
        <f>IFERROR(__xludf.DUMMYFUNCTION("""COMPUTED_VALUE"""),"")</f>
        <v/>
      </c>
      <c r="G727" t="str">
        <f>IFERROR(__xludf.DUMMYFUNCTION("""COMPUTED_VALUE"""),"")</f>
        <v/>
      </c>
      <c r="H727" t="str">
        <f>IFERROR(__xludf.DUMMYFUNCTION("""COMPUTED_VALUE"""),"")</f>
        <v/>
      </c>
      <c r="I727" t="str">
        <f>IFERROR(__xludf.DUMMYFUNCTION("""COMPUTED_VALUE"""),"")</f>
        <v/>
      </c>
      <c r="J727" t="str">
        <f>IFERROR(__xludf.DUMMYFUNCTION("""COMPUTED_VALUE"""),"")</f>
        <v/>
      </c>
      <c r="K727" t="str">
        <f>IFERROR(__xludf.DUMMYFUNCTION("""COMPUTED_VALUE"""),"")</f>
        <v/>
      </c>
    </row>
    <row r="728">
      <c r="A728" t="str">
        <f>IFERROR(__xludf.DUMMYFUNCTION("""COMPUTED_VALUE"""),"")</f>
        <v/>
      </c>
      <c r="B728" t="str">
        <f>IFERROR(__xludf.DUMMYFUNCTION("""COMPUTED_VALUE"""),"")</f>
        <v/>
      </c>
      <c r="C728" t="str">
        <f>IFERROR(__xludf.DUMMYFUNCTION("""COMPUTED_VALUE"""),"")</f>
        <v/>
      </c>
      <c r="D728" t="str">
        <f>IFERROR(__xludf.DUMMYFUNCTION("""COMPUTED_VALUE"""),"")</f>
        <v/>
      </c>
      <c r="E728" t="str">
        <f>IFERROR(__xludf.DUMMYFUNCTION("""COMPUTED_VALUE"""),"")</f>
        <v/>
      </c>
      <c r="F728" t="str">
        <f>IFERROR(__xludf.DUMMYFUNCTION("""COMPUTED_VALUE"""),"")</f>
        <v/>
      </c>
      <c r="G728" t="str">
        <f>IFERROR(__xludf.DUMMYFUNCTION("""COMPUTED_VALUE"""),"")</f>
        <v/>
      </c>
      <c r="H728" t="str">
        <f>IFERROR(__xludf.DUMMYFUNCTION("""COMPUTED_VALUE"""),"")</f>
        <v/>
      </c>
      <c r="I728" t="str">
        <f>IFERROR(__xludf.DUMMYFUNCTION("""COMPUTED_VALUE"""),"")</f>
        <v/>
      </c>
      <c r="J728" t="str">
        <f>IFERROR(__xludf.DUMMYFUNCTION("""COMPUTED_VALUE"""),"")</f>
        <v/>
      </c>
      <c r="K728" t="str">
        <f>IFERROR(__xludf.DUMMYFUNCTION("""COMPUTED_VALUE"""),"")</f>
        <v/>
      </c>
    </row>
    <row r="729">
      <c r="A729" t="str">
        <f>IFERROR(__xludf.DUMMYFUNCTION("""COMPUTED_VALUE"""),"")</f>
        <v/>
      </c>
      <c r="B729" t="str">
        <f>IFERROR(__xludf.DUMMYFUNCTION("""COMPUTED_VALUE"""),"")</f>
        <v/>
      </c>
      <c r="C729" t="str">
        <f>IFERROR(__xludf.DUMMYFUNCTION("""COMPUTED_VALUE"""),"")</f>
        <v/>
      </c>
      <c r="D729" t="str">
        <f>IFERROR(__xludf.DUMMYFUNCTION("""COMPUTED_VALUE"""),"")</f>
        <v/>
      </c>
      <c r="E729" t="str">
        <f>IFERROR(__xludf.DUMMYFUNCTION("""COMPUTED_VALUE"""),"")</f>
        <v/>
      </c>
      <c r="F729" t="str">
        <f>IFERROR(__xludf.DUMMYFUNCTION("""COMPUTED_VALUE"""),"")</f>
        <v/>
      </c>
      <c r="G729" t="str">
        <f>IFERROR(__xludf.DUMMYFUNCTION("""COMPUTED_VALUE"""),"")</f>
        <v/>
      </c>
      <c r="H729" t="str">
        <f>IFERROR(__xludf.DUMMYFUNCTION("""COMPUTED_VALUE"""),"")</f>
        <v/>
      </c>
      <c r="I729" t="str">
        <f>IFERROR(__xludf.DUMMYFUNCTION("""COMPUTED_VALUE"""),"")</f>
        <v/>
      </c>
      <c r="J729" t="str">
        <f>IFERROR(__xludf.DUMMYFUNCTION("""COMPUTED_VALUE"""),"")</f>
        <v/>
      </c>
      <c r="K729" t="str">
        <f>IFERROR(__xludf.DUMMYFUNCTION("""COMPUTED_VALUE"""),"")</f>
        <v/>
      </c>
    </row>
    <row r="730">
      <c r="A730" t="str">
        <f>IFERROR(__xludf.DUMMYFUNCTION("""COMPUTED_VALUE"""),"")</f>
        <v/>
      </c>
      <c r="B730" t="str">
        <f>IFERROR(__xludf.DUMMYFUNCTION("""COMPUTED_VALUE"""),"")</f>
        <v/>
      </c>
      <c r="C730" t="str">
        <f>IFERROR(__xludf.DUMMYFUNCTION("""COMPUTED_VALUE"""),"")</f>
        <v/>
      </c>
      <c r="D730" t="str">
        <f>IFERROR(__xludf.DUMMYFUNCTION("""COMPUTED_VALUE"""),"")</f>
        <v/>
      </c>
      <c r="E730" t="str">
        <f>IFERROR(__xludf.DUMMYFUNCTION("""COMPUTED_VALUE"""),"")</f>
        <v/>
      </c>
      <c r="F730" t="str">
        <f>IFERROR(__xludf.DUMMYFUNCTION("""COMPUTED_VALUE"""),"")</f>
        <v/>
      </c>
      <c r="G730" t="str">
        <f>IFERROR(__xludf.DUMMYFUNCTION("""COMPUTED_VALUE"""),"")</f>
        <v/>
      </c>
      <c r="H730" t="str">
        <f>IFERROR(__xludf.DUMMYFUNCTION("""COMPUTED_VALUE"""),"")</f>
        <v/>
      </c>
      <c r="I730" t="str">
        <f>IFERROR(__xludf.DUMMYFUNCTION("""COMPUTED_VALUE"""),"")</f>
        <v/>
      </c>
      <c r="J730" t="str">
        <f>IFERROR(__xludf.DUMMYFUNCTION("""COMPUTED_VALUE"""),"")</f>
        <v/>
      </c>
      <c r="K730" t="str">
        <f>IFERROR(__xludf.DUMMYFUNCTION("""COMPUTED_VALUE"""),"")</f>
        <v/>
      </c>
    </row>
    <row r="731">
      <c r="A731" t="str">
        <f>IFERROR(__xludf.DUMMYFUNCTION("""COMPUTED_VALUE"""),"")</f>
        <v/>
      </c>
      <c r="B731" t="str">
        <f>IFERROR(__xludf.DUMMYFUNCTION("""COMPUTED_VALUE"""),"")</f>
        <v/>
      </c>
      <c r="C731" t="str">
        <f>IFERROR(__xludf.DUMMYFUNCTION("""COMPUTED_VALUE"""),"")</f>
        <v/>
      </c>
      <c r="D731" t="str">
        <f>IFERROR(__xludf.DUMMYFUNCTION("""COMPUTED_VALUE"""),"")</f>
        <v/>
      </c>
      <c r="E731" t="str">
        <f>IFERROR(__xludf.DUMMYFUNCTION("""COMPUTED_VALUE"""),"")</f>
        <v/>
      </c>
      <c r="F731" t="str">
        <f>IFERROR(__xludf.DUMMYFUNCTION("""COMPUTED_VALUE"""),"")</f>
        <v/>
      </c>
      <c r="G731" t="str">
        <f>IFERROR(__xludf.DUMMYFUNCTION("""COMPUTED_VALUE"""),"")</f>
        <v/>
      </c>
      <c r="H731" t="str">
        <f>IFERROR(__xludf.DUMMYFUNCTION("""COMPUTED_VALUE"""),"")</f>
        <v/>
      </c>
      <c r="I731" t="str">
        <f>IFERROR(__xludf.DUMMYFUNCTION("""COMPUTED_VALUE"""),"")</f>
        <v/>
      </c>
      <c r="J731" t="str">
        <f>IFERROR(__xludf.DUMMYFUNCTION("""COMPUTED_VALUE"""),"")</f>
        <v/>
      </c>
      <c r="K731" t="str">
        <f>IFERROR(__xludf.DUMMYFUNCTION("""COMPUTED_VALUE"""),"")</f>
        <v/>
      </c>
    </row>
    <row r="732">
      <c r="A732" t="str">
        <f>IFERROR(__xludf.DUMMYFUNCTION("""COMPUTED_VALUE"""),"")</f>
        <v/>
      </c>
      <c r="B732" t="str">
        <f>IFERROR(__xludf.DUMMYFUNCTION("""COMPUTED_VALUE"""),"")</f>
        <v/>
      </c>
      <c r="C732" t="str">
        <f>IFERROR(__xludf.DUMMYFUNCTION("""COMPUTED_VALUE"""),"")</f>
        <v/>
      </c>
      <c r="D732" t="str">
        <f>IFERROR(__xludf.DUMMYFUNCTION("""COMPUTED_VALUE"""),"")</f>
        <v/>
      </c>
      <c r="E732" t="str">
        <f>IFERROR(__xludf.DUMMYFUNCTION("""COMPUTED_VALUE"""),"")</f>
        <v/>
      </c>
      <c r="F732" t="str">
        <f>IFERROR(__xludf.DUMMYFUNCTION("""COMPUTED_VALUE"""),"")</f>
        <v/>
      </c>
      <c r="G732" t="str">
        <f>IFERROR(__xludf.DUMMYFUNCTION("""COMPUTED_VALUE"""),"")</f>
        <v/>
      </c>
      <c r="H732" t="str">
        <f>IFERROR(__xludf.DUMMYFUNCTION("""COMPUTED_VALUE"""),"")</f>
        <v/>
      </c>
      <c r="I732" t="str">
        <f>IFERROR(__xludf.DUMMYFUNCTION("""COMPUTED_VALUE"""),"")</f>
        <v/>
      </c>
      <c r="J732" t="str">
        <f>IFERROR(__xludf.DUMMYFUNCTION("""COMPUTED_VALUE"""),"")</f>
        <v/>
      </c>
      <c r="K732" t="str">
        <f>IFERROR(__xludf.DUMMYFUNCTION("""COMPUTED_VALUE"""),"")</f>
        <v/>
      </c>
    </row>
    <row r="733">
      <c r="A733" t="str">
        <f>IFERROR(__xludf.DUMMYFUNCTION("""COMPUTED_VALUE"""),"")</f>
        <v/>
      </c>
      <c r="B733" t="str">
        <f>IFERROR(__xludf.DUMMYFUNCTION("""COMPUTED_VALUE"""),"")</f>
        <v/>
      </c>
      <c r="C733" t="str">
        <f>IFERROR(__xludf.DUMMYFUNCTION("""COMPUTED_VALUE"""),"")</f>
        <v/>
      </c>
      <c r="D733" t="str">
        <f>IFERROR(__xludf.DUMMYFUNCTION("""COMPUTED_VALUE"""),"")</f>
        <v/>
      </c>
      <c r="E733" t="str">
        <f>IFERROR(__xludf.DUMMYFUNCTION("""COMPUTED_VALUE"""),"")</f>
        <v/>
      </c>
      <c r="F733" t="str">
        <f>IFERROR(__xludf.DUMMYFUNCTION("""COMPUTED_VALUE"""),"")</f>
        <v/>
      </c>
      <c r="G733" t="str">
        <f>IFERROR(__xludf.DUMMYFUNCTION("""COMPUTED_VALUE"""),"")</f>
        <v/>
      </c>
      <c r="H733" t="str">
        <f>IFERROR(__xludf.DUMMYFUNCTION("""COMPUTED_VALUE"""),"")</f>
        <v/>
      </c>
      <c r="I733" t="str">
        <f>IFERROR(__xludf.DUMMYFUNCTION("""COMPUTED_VALUE"""),"")</f>
        <v/>
      </c>
      <c r="J733" t="str">
        <f>IFERROR(__xludf.DUMMYFUNCTION("""COMPUTED_VALUE"""),"")</f>
        <v/>
      </c>
      <c r="K733" t="str">
        <f>IFERROR(__xludf.DUMMYFUNCTION("""COMPUTED_VALUE"""),"")</f>
        <v/>
      </c>
    </row>
    <row r="734">
      <c r="A734" t="str">
        <f>IFERROR(__xludf.DUMMYFUNCTION("""COMPUTED_VALUE"""),"")</f>
        <v/>
      </c>
      <c r="B734" t="str">
        <f>IFERROR(__xludf.DUMMYFUNCTION("""COMPUTED_VALUE"""),"")</f>
        <v/>
      </c>
      <c r="C734" t="str">
        <f>IFERROR(__xludf.DUMMYFUNCTION("""COMPUTED_VALUE"""),"")</f>
        <v/>
      </c>
      <c r="D734" t="str">
        <f>IFERROR(__xludf.DUMMYFUNCTION("""COMPUTED_VALUE"""),"")</f>
        <v/>
      </c>
      <c r="E734" t="str">
        <f>IFERROR(__xludf.DUMMYFUNCTION("""COMPUTED_VALUE"""),"")</f>
        <v/>
      </c>
      <c r="F734" t="str">
        <f>IFERROR(__xludf.DUMMYFUNCTION("""COMPUTED_VALUE"""),"")</f>
        <v/>
      </c>
      <c r="G734" t="str">
        <f>IFERROR(__xludf.DUMMYFUNCTION("""COMPUTED_VALUE"""),"")</f>
        <v/>
      </c>
      <c r="H734" t="str">
        <f>IFERROR(__xludf.DUMMYFUNCTION("""COMPUTED_VALUE"""),"")</f>
        <v/>
      </c>
      <c r="I734" t="str">
        <f>IFERROR(__xludf.DUMMYFUNCTION("""COMPUTED_VALUE"""),"")</f>
        <v/>
      </c>
      <c r="J734" t="str">
        <f>IFERROR(__xludf.DUMMYFUNCTION("""COMPUTED_VALUE"""),"")</f>
        <v/>
      </c>
      <c r="K734" t="str">
        <f>IFERROR(__xludf.DUMMYFUNCTION("""COMPUTED_VALUE"""),"")</f>
        <v/>
      </c>
    </row>
    <row r="735">
      <c r="A735" t="str">
        <f>IFERROR(__xludf.DUMMYFUNCTION("""COMPUTED_VALUE"""),"")</f>
        <v/>
      </c>
      <c r="B735" t="str">
        <f>IFERROR(__xludf.DUMMYFUNCTION("""COMPUTED_VALUE"""),"")</f>
        <v/>
      </c>
      <c r="C735" t="str">
        <f>IFERROR(__xludf.DUMMYFUNCTION("""COMPUTED_VALUE"""),"")</f>
        <v/>
      </c>
      <c r="D735" t="str">
        <f>IFERROR(__xludf.DUMMYFUNCTION("""COMPUTED_VALUE"""),"")</f>
        <v/>
      </c>
      <c r="E735" t="str">
        <f>IFERROR(__xludf.DUMMYFUNCTION("""COMPUTED_VALUE"""),"")</f>
        <v/>
      </c>
      <c r="F735" t="str">
        <f>IFERROR(__xludf.DUMMYFUNCTION("""COMPUTED_VALUE"""),"")</f>
        <v/>
      </c>
      <c r="G735" t="str">
        <f>IFERROR(__xludf.DUMMYFUNCTION("""COMPUTED_VALUE"""),"")</f>
        <v/>
      </c>
      <c r="H735" t="str">
        <f>IFERROR(__xludf.DUMMYFUNCTION("""COMPUTED_VALUE"""),"")</f>
        <v/>
      </c>
      <c r="I735" t="str">
        <f>IFERROR(__xludf.DUMMYFUNCTION("""COMPUTED_VALUE"""),"")</f>
        <v/>
      </c>
      <c r="J735" t="str">
        <f>IFERROR(__xludf.DUMMYFUNCTION("""COMPUTED_VALUE"""),"")</f>
        <v/>
      </c>
      <c r="K735" t="str">
        <f>IFERROR(__xludf.DUMMYFUNCTION("""COMPUTED_VALUE"""),"")</f>
        <v/>
      </c>
    </row>
    <row r="736">
      <c r="A736" t="str">
        <f>IFERROR(__xludf.DUMMYFUNCTION("""COMPUTED_VALUE"""),"")</f>
        <v/>
      </c>
      <c r="B736" t="str">
        <f>IFERROR(__xludf.DUMMYFUNCTION("""COMPUTED_VALUE"""),"")</f>
        <v/>
      </c>
      <c r="C736" t="str">
        <f>IFERROR(__xludf.DUMMYFUNCTION("""COMPUTED_VALUE"""),"")</f>
        <v/>
      </c>
      <c r="D736" t="str">
        <f>IFERROR(__xludf.DUMMYFUNCTION("""COMPUTED_VALUE"""),"")</f>
        <v/>
      </c>
      <c r="E736" t="str">
        <f>IFERROR(__xludf.DUMMYFUNCTION("""COMPUTED_VALUE"""),"")</f>
        <v/>
      </c>
      <c r="F736" t="str">
        <f>IFERROR(__xludf.DUMMYFUNCTION("""COMPUTED_VALUE"""),"")</f>
        <v/>
      </c>
      <c r="G736" t="str">
        <f>IFERROR(__xludf.DUMMYFUNCTION("""COMPUTED_VALUE"""),"")</f>
        <v/>
      </c>
      <c r="H736" t="str">
        <f>IFERROR(__xludf.DUMMYFUNCTION("""COMPUTED_VALUE"""),"")</f>
        <v/>
      </c>
      <c r="I736" t="str">
        <f>IFERROR(__xludf.DUMMYFUNCTION("""COMPUTED_VALUE"""),"")</f>
        <v/>
      </c>
      <c r="J736" t="str">
        <f>IFERROR(__xludf.DUMMYFUNCTION("""COMPUTED_VALUE"""),"")</f>
        <v/>
      </c>
      <c r="K736" t="str">
        <f>IFERROR(__xludf.DUMMYFUNCTION("""COMPUTED_VALUE"""),"")</f>
        <v/>
      </c>
    </row>
    <row r="737">
      <c r="A737" t="str">
        <f>IFERROR(__xludf.DUMMYFUNCTION("""COMPUTED_VALUE"""),"")</f>
        <v/>
      </c>
      <c r="B737" t="str">
        <f>IFERROR(__xludf.DUMMYFUNCTION("""COMPUTED_VALUE"""),"")</f>
        <v/>
      </c>
      <c r="C737" t="str">
        <f>IFERROR(__xludf.DUMMYFUNCTION("""COMPUTED_VALUE"""),"")</f>
        <v/>
      </c>
      <c r="D737" t="str">
        <f>IFERROR(__xludf.DUMMYFUNCTION("""COMPUTED_VALUE"""),"")</f>
        <v/>
      </c>
      <c r="E737" t="str">
        <f>IFERROR(__xludf.DUMMYFUNCTION("""COMPUTED_VALUE"""),"")</f>
        <v/>
      </c>
      <c r="F737" t="str">
        <f>IFERROR(__xludf.DUMMYFUNCTION("""COMPUTED_VALUE"""),"")</f>
        <v/>
      </c>
      <c r="G737" t="str">
        <f>IFERROR(__xludf.DUMMYFUNCTION("""COMPUTED_VALUE"""),"")</f>
        <v/>
      </c>
      <c r="H737" t="str">
        <f>IFERROR(__xludf.DUMMYFUNCTION("""COMPUTED_VALUE"""),"")</f>
        <v/>
      </c>
      <c r="I737" t="str">
        <f>IFERROR(__xludf.DUMMYFUNCTION("""COMPUTED_VALUE"""),"")</f>
        <v/>
      </c>
      <c r="J737" t="str">
        <f>IFERROR(__xludf.DUMMYFUNCTION("""COMPUTED_VALUE"""),"")</f>
        <v/>
      </c>
      <c r="K737" t="str">
        <f>IFERROR(__xludf.DUMMYFUNCTION("""COMPUTED_VALUE"""),"")</f>
        <v/>
      </c>
    </row>
    <row r="738">
      <c r="A738" t="str">
        <f>IFERROR(__xludf.DUMMYFUNCTION("""COMPUTED_VALUE"""),"")</f>
        <v/>
      </c>
      <c r="B738" t="str">
        <f>IFERROR(__xludf.DUMMYFUNCTION("""COMPUTED_VALUE"""),"")</f>
        <v/>
      </c>
      <c r="C738" t="str">
        <f>IFERROR(__xludf.DUMMYFUNCTION("""COMPUTED_VALUE"""),"")</f>
        <v/>
      </c>
      <c r="D738" t="str">
        <f>IFERROR(__xludf.DUMMYFUNCTION("""COMPUTED_VALUE"""),"")</f>
        <v/>
      </c>
      <c r="E738" t="str">
        <f>IFERROR(__xludf.DUMMYFUNCTION("""COMPUTED_VALUE"""),"")</f>
        <v/>
      </c>
      <c r="F738" t="str">
        <f>IFERROR(__xludf.DUMMYFUNCTION("""COMPUTED_VALUE"""),"")</f>
        <v/>
      </c>
      <c r="G738" t="str">
        <f>IFERROR(__xludf.DUMMYFUNCTION("""COMPUTED_VALUE"""),"")</f>
        <v/>
      </c>
      <c r="H738" t="str">
        <f>IFERROR(__xludf.DUMMYFUNCTION("""COMPUTED_VALUE"""),"")</f>
        <v/>
      </c>
      <c r="I738" t="str">
        <f>IFERROR(__xludf.DUMMYFUNCTION("""COMPUTED_VALUE"""),"")</f>
        <v/>
      </c>
      <c r="J738" t="str">
        <f>IFERROR(__xludf.DUMMYFUNCTION("""COMPUTED_VALUE"""),"")</f>
        <v/>
      </c>
      <c r="K738" t="str">
        <f>IFERROR(__xludf.DUMMYFUNCTION("""COMPUTED_VALUE"""),"")</f>
        <v/>
      </c>
    </row>
    <row r="739">
      <c r="A739" t="str">
        <f>IFERROR(__xludf.DUMMYFUNCTION("""COMPUTED_VALUE"""),"")</f>
        <v/>
      </c>
      <c r="B739" t="str">
        <f>IFERROR(__xludf.DUMMYFUNCTION("""COMPUTED_VALUE"""),"")</f>
        <v/>
      </c>
      <c r="C739" t="str">
        <f>IFERROR(__xludf.DUMMYFUNCTION("""COMPUTED_VALUE"""),"")</f>
        <v/>
      </c>
      <c r="D739" t="str">
        <f>IFERROR(__xludf.DUMMYFUNCTION("""COMPUTED_VALUE"""),"")</f>
        <v/>
      </c>
      <c r="E739" t="str">
        <f>IFERROR(__xludf.DUMMYFUNCTION("""COMPUTED_VALUE"""),"")</f>
        <v/>
      </c>
      <c r="F739" t="str">
        <f>IFERROR(__xludf.DUMMYFUNCTION("""COMPUTED_VALUE"""),"")</f>
        <v/>
      </c>
      <c r="G739" t="str">
        <f>IFERROR(__xludf.DUMMYFUNCTION("""COMPUTED_VALUE"""),"")</f>
        <v/>
      </c>
      <c r="H739" t="str">
        <f>IFERROR(__xludf.DUMMYFUNCTION("""COMPUTED_VALUE"""),"")</f>
        <v/>
      </c>
      <c r="I739" t="str">
        <f>IFERROR(__xludf.DUMMYFUNCTION("""COMPUTED_VALUE"""),"")</f>
        <v/>
      </c>
      <c r="J739" t="str">
        <f>IFERROR(__xludf.DUMMYFUNCTION("""COMPUTED_VALUE"""),"")</f>
        <v/>
      </c>
      <c r="K739" t="str">
        <f>IFERROR(__xludf.DUMMYFUNCTION("""COMPUTED_VALUE"""),"")</f>
        <v/>
      </c>
    </row>
    <row r="740">
      <c r="A740" t="str">
        <f>IFERROR(__xludf.DUMMYFUNCTION("""COMPUTED_VALUE"""),"")</f>
        <v/>
      </c>
      <c r="B740" t="str">
        <f>IFERROR(__xludf.DUMMYFUNCTION("""COMPUTED_VALUE"""),"")</f>
        <v/>
      </c>
      <c r="C740" t="str">
        <f>IFERROR(__xludf.DUMMYFUNCTION("""COMPUTED_VALUE"""),"")</f>
        <v/>
      </c>
      <c r="D740" t="str">
        <f>IFERROR(__xludf.DUMMYFUNCTION("""COMPUTED_VALUE"""),"")</f>
        <v/>
      </c>
      <c r="E740" t="str">
        <f>IFERROR(__xludf.DUMMYFUNCTION("""COMPUTED_VALUE"""),"")</f>
        <v/>
      </c>
      <c r="F740" t="str">
        <f>IFERROR(__xludf.DUMMYFUNCTION("""COMPUTED_VALUE"""),"")</f>
        <v/>
      </c>
      <c r="G740" t="str">
        <f>IFERROR(__xludf.DUMMYFUNCTION("""COMPUTED_VALUE"""),"")</f>
        <v/>
      </c>
      <c r="H740" t="str">
        <f>IFERROR(__xludf.DUMMYFUNCTION("""COMPUTED_VALUE"""),"")</f>
        <v/>
      </c>
      <c r="I740" t="str">
        <f>IFERROR(__xludf.DUMMYFUNCTION("""COMPUTED_VALUE"""),"")</f>
        <v/>
      </c>
      <c r="J740" t="str">
        <f>IFERROR(__xludf.DUMMYFUNCTION("""COMPUTED_VALUE"""),"")</f>
        <v/>
      </c>
      <c r="K740" t="str">
        <f>IFERROR(__xludf.DUMMYFUNCTION("""COMPUTED_VALUE"""),"")</f>
        <v/>
      </c>
    </row>
    <row r="741">
      <c r="A741" t="str">
        <f>IFERROR(__xludf.DUMMYFUNCTION("""COMPUTED_VALUE"""),"")</f>
        <v/>
      </c>
      <c r="B741" t="str">
        <f>IFERROR(__xludf.DUMMYFUNCTION("""COMPUTED_VALUE"""),"")</f>
        <v/>
      </c>
      <c r="C741" t="str">
        <f>IFERROR(__xludf.DUMMYFUNCTION("""COMPUTED_VALUE"""),"")</f>
        <v/>
      </c>
      <c r="D741" t="str">
        <f>IFERROR(__xludf.DUMMYFUNCTION("""COMPUTED_VALUE"""),"")</f>
        <v/>
      </c>
      <c r="E741" t="str">
        <f>IFERROR(__xludf.DUMMYFUNCTION("""COMPUTED_VALUE"""),"")</f>
        <v/>
      </c>
      <c r="F741" t="str">
        <f>IFERROR(__xludf.DUMMYFUNCTION("""COMPUTED_VALUE"""),"")</f>
        <v/>
      </c>
      <c r="G741" t="str">
        <f>IFERROR(__xludf.DUMMYFUNCTION("""COMPUTED_VALUE"""),"")</f>
        <v/>
      </c>
      <c r="H741" t="str">
        <f>IFERROR(__xludf.DUMMYFUNCTION("""COMPUTED_VALUE"""),"")</f>
        <v/>
      </c>
      <c r="I741" t="str">
        <f>IFERROR(__xludf.DUMMYFUNCTION("""COMPUTED_VALUE"""),"")</f>
        <v/>
      </c>
      <c r="J741" t="str">
        <f>IFERROR(__xludf.DUMMYFUNCTION("""COMPUTED_VALUE"""),"")</f>
        <v/>
      </c>
      <c r="K741" t="str">
        <f>IFERROR(__xludf.DUMMYFUNCTION("""COMPUTED_VALUE"""),"")</f>
        <v/>
      </c>
    </row>
    <row r="742">
      <c r="A742" t="str">
        <f>IFERROR(__xludf.DUMMYFUNCTION("""COMPUTED_VALUE"""),"")</f>
        <v/>
      </c>
      <c r="B742" t="str">
        <f>IFERROR(__xludf.DUMMYFUNCTION("""COMPUTED_VALUE"""),"")</f>
        <v/>
      </c>
      <c r="C742" t="str">
        <f>IFERROR(__xludf.DUMMYFUNCTION("""COMPUTED_VALUE"""),"")</f>
        <v/>
      </c>
      <c r="D742" t="str">
        <f>IFERROR(__xludf.DUMMYFUNCTION("""COMPUTED_VALUE"""),"")</f>
        <v/>
      </c>
      <c r="E742" t="str">
        <f>IFERROR(__xludf.DUMMYFUNCTION("""COMPUTED_VALUE"""),"")</f>
        <v/>
      </c>
      <c r="F742" t="str">
        <f>IFERROR(__xludf.DUMMYFUNCTION("""COMPUTED_VALUE"""),"")</f>
        <v/>
      </c>
      <c r="G742" t="str">
        <f>IFERROR(__xludf.DUMMYFUNCTION("""COMPUTED_VALUE"""),"")</f>
        <v/>
      </c>
      <c r="H742" t="str">
        <f>IFERROR(__xludf.DUMMYFUNCTION("""COMPUTED_VALUE"""),"")</f>
        <v/>
      </c>
      <c r="I742" t="str">
        <f>IFERROR(__xludf.DUMMYFUNCTION("""COMPUTED_VALUE"""),"")</f>
        <v/>
      </c>
      <c r="J742" t="str">
        <f>IFERROR(__xludf.DUMMYFUNCTION("""COMPUTED_VALUE"""),"")</f>
        <v/>
      </c>
      <c r="K742" t="str">
        <f>IFERROR(__xludf.DUMMYFUNCTION("""COMPUTED_VALUE"""),"")</f>
        <v/>
      </c>
    </row>
    <row r="743">
      <c r="A743" t="str">
        <f>IFERROR(__xludf.DUMMYFUNCTION("""COMPUTED_VALUE"""),"")</f>
        <v/>
      </c>
      <c r="B743" t="str">
        <f>IFERROR(__xludf.DUMMYFUNCTION("""COMPUTED_VALUE"""),"")</f>
        <v/>
      </c>
      <c r="C743" t="str">
        <f>IFERROR(__xludf.DUMMYFUNCTION("""COMPUTED_VALUE"""),"")</f>
        <v/>
      </c>
      <c r="D743" t="str">
        <f>IFERROR(__xludf.DUMMYFUNCTION("""COMPUTED_VALUE"""),"")</f>
        <v/>
      </c>
      <c r="E743" t="str">
        <f>IFERROR(__xludf.DUMMYFUNCTION("""COMPUTED_VALUE"""),"")</f>
        <v/>
      </c>
      <c r="F743" t="str">
        <f>IFERROR(__xludf.DUMMYFUNCTION("""COMPUTED_VALUE"""),"")</f>
        <v/>
      </c>
      <c r="G743" t="str">
        <f>IFERROR(__xludf.DUMMYFUNCTION("""COMPUTED_VALUE"""),"")</f>
        <v/>
      </c>
      <c r="H743" t="str">
        <f>IFERROR(__xludf.DUMMYFUNCTION("""COMPUTED_VALUE"""),"")</f>
        <v/>
      </c>
      <c r="I743" t="str">
        <f>IFERROR(__xludf.DUMMYFUNCTION("""COMPUTED_VALUE"""),"")</f>
        <v/>
      </c>
      <c r="J743" t="str">
        <f>IFERROR(__xludf.DUMMYFUNCTION("""COMPUTED_VALUE"""),"")</f>
        <v/>
      </c>
      <c r="K743" t="str">
        <f>IFERROR(__xludf.DUMMYFUNCTION("""COMPUTED_VALUE"""),"")</f>
        <v/>
      </c>
    </row>
    <row r="744">
      <c r="A744" t="str">
        <f>IFERROR(__xludf.DUMMYFUNCTION("""COMPUTED_VALUE"""),"")</f>
        <v/>
      </c>
      <c r="B744" t="str">
        <f>IFERROR(__xludf.DUMMYFUNCTION("""COMPUTED_VALUE"""),"")</f>
        <v/>
      </c>
      <c r="C744" t="str">
        <f>IFERROR(__xludf.DUMMYFUNCTION("""COMPUTED_VALUE"""),"")</f>
        <v/>
      </c>
      <c r="D744" t="str">
        <f>IFERROR(__xludf.DUMMYFUNCTION("""COMPUTED_VALUE"""),"")</f>
        <v/>
      </c>
      <c r="E744" t="str">
        <f>IFERROR(__xludf.DUMMYFUNCTION("""COMPUTED_VALUE"""),"")</f>
        <v/>
      </c>
      <c r="F744" t="str">
        <f>IFERROR(__xludf.DUMMYFUNCTION("""COMPUTED_VALUE"""),"")</f>
        <v/>
      </c>
      <c r="G744" t="str">
        <f>IFERROR(__xludf.DUMMYFUNCTION("""COMPUTED_VALUE"""),"")</f>
        <v/>
      </c>
      <c r="H744" t="str">
        <f>IFERROR(__xludf.DUMMYFUNCTION("""COMPUTED_VALUE"""),"")</f>
        <v/>
      </c>
      <c r="I744" t="str">
        <f>IFERROR(__xludf.DUMMYFUNCTION("""COMPUTED_VALUE"""),"")</f>
        <v/>
      </c>
      <c r="J744" t="str">
        <f>IFERROR(__xludf.DUMMYFUNCTION("""COMPUTED_VALUE"""),"")</f>
        <v/>
      </c>
      <c r="K744" t="str">
        <f>IFERROR(__xludf.DUMMYFUNCTION("""COMPUTED_VALUE"""),"")</f>
        <v/>
      </c>
    </row>
    <row r="745">
      <c r="A745" t="str">
        <f>IFERROR(__xludf.DUMMYFUNCTION("""COMPUTED_VALUE"""),"")</f>
        <v/>
      </c>
      <c r="B745" t="str">
        <f>IFERROR(__xludf.DUMMYFUNCTION("""COMPUTED_VALUE"""),"")</f>
        <v/>
      </c>
      <c r="C745" t="str">
        <f>IFERROR(__xludf.DUMMYFUNCTION("""COMPUTED_VALUE"""),"")</f>
        <v/>
      </c>
      <c r="D745" t="str">
        <f>IFERROR(__xludf.DUMMYFUNCTION("""COMPUTED_VALUE"""),"")</f>
        <v/>
      </c>
      <c r="E745" t="str">
        <f>IFERROR(__xludf.DUMMYFUNCTION("""COMPUTED_VALUE"""),"")</f>
        <v/>
      </c>
      <c r="F745" t="str">
        <f>IFERROR(__xludf.DUMMYFUNCTION("""COMPUTED_VALUE"""),"")</f>
        <v/>
      </c>
      <c r="G745" t="str">
        <f>IFERROR(__xludf.DUMMYFUNCTION("""COMPUTED_VALUE"""),"")</f>
        <v/>
      </c>
      <c r="H745" t="str">
        <f>IFERROR(__xludf.DUMMYFUNCTION("""COMPUTED_VALUE"""),"")</f>
        <v/>
      </c>
      <c r="I745" t="str">
        <f>IFERROR(__xludf.DUMMYFUNCTION("""COMPUTED_VALUE"""),"")</f>
        <v/>
      </c>
      <c r="J745" t="str">
        <f>IFERROR(__xludf.DUMMYFUNCTION("""COMPUTED_VALUE"""),"")</f>
        <v/>
      </c>
      <c r="K745" t="str">
        <f>IFERROR(__xludf.DUMMYFUNCTION("""COMPUTED_VALUE"""),"")</f>
        <v/>
      </c>
    </row>
    <row r="746">
      <c r="A746" t="str">
        <f>IFERROR(__xludf.DUMMYFUNCTION("""COMPUTED_VALUE"""),"")</f>
        <v/>
      </c>
      <c r="B746" t="str">
        <f>IFERROR(__xludf.DUMMYFUNCTION("""COMPUTED_VALUE"""),"")</f>
        <v/>
      </c>
      <c r="C746" t="str">
        <f>IFERROR(__xludf.DUMMYFUNCTION("""COMPUTED_VALUE"""),"")</f>
        <v/>
      </c>
      <c r="D746" t="str">
        <f>IFERROR(__xludf.DUMMYFUNCTION("""COMPUTED_VALUE"""),"")</f>
        <v/>
      </c>
      <c r="E746" t="str">
        <f>IFERROR(__xludf.DUMMYFUNCTION("""COMPUTED_VALUE"""),"")</f>
        <v/>
      </c>
      <c r="F746" t="str">
        <f>IFERROR(__xludf.DUMMYFUNCTION("""COMPUTED_VALUE"""),"")</f>
        <v/>
      </c>
      <c r="G746" t="str">
        <f>IFERROR(__xludf.DUMMYFUNCTION("""COMPUTED_VALUE"""),"")</f>
        <v/>
      </c>
      <c r="H746" t="str">
        <f>IFERROR(__xludf.DUMMYFUNCTION("""COMPUTED_VALUE"""),"")</f>
        <v/>
      </c>
      <c r="I746" t="str">
        <f>IFERROR(__xludf.DUMMYFUNCTION("""COMPUTED_VALUE"""),"")</f>
        <v/>
      </c>
      <c r="J746" t="str">
        <f>IFERROR(__xludf.DUMMYFUNCTION("""COMPUTED_VALUE"""),"")</f>
        <v/>
      </c>
      <c r="K746" t="str">
        <f>IFERROR(__xludf.DUMMYFUNCTION("""COMPUTED_VALUE"""),"")</f>
        <v/>
      </c>
    </row>
    <row r="747">
      <c r="A747" t="str">
        <f>IFERROR(__xludf.DUMMYFUNCTION("""COMPUTED_VALUE"""),"")</f>
        <v/>
      </c>
      <c r="B747" t="str">
        <f>IFERROR(__xludf.DUMMYFUNCTION("""COMPUTED_VALUE"""),"")</f>
        <v/>
      </c>
      <c r="C747" t="str">
        <f>IFERROR(__xludf.DUMMYFUNCTION("""COMPUTED_VALUE"""),"")</f>
        <v/>
      </c>
      <c r="D747" t="str">
        <f>IFERROR(__xludf.DUMMYFUNCTION("""COMPUTED_VALUE"""),"")</f>
        <v/>
      </c>
      <c r="E747" t="str">
        <f>IFERROR(__xludf.DUMMYFUNCTION("""COMPUTED_VALUE"""),"")</f>
        <v/>
      </c>
      <c r="F747" t="str">
        <f>IFERROR(__xludf.DUMMYFUNCTION("""COMPUTED_VALUE"""),"")</f>
        <v/>
      </c>
      <c r="G747" t="str">
        <f>IFERROR(__xludf.DUMMYFUNCTION("""COMPUTED_VALUE"""),"")</f>
        <v/>
      </c>
      <c r="H747" t="str">
        <f>IFERROR(__xludf.DUMMYFUNCTION("""COMPUTED_VALUE"""),"")</f>
        <v/>
      </c>
      <c r="I747" t="str">
        <f>IFERROR(__xludf.DUMMYFUNCTION("""COMPUTED_VALUE"""),"")</f>
        <v/>
      </c>
      <c r="J747" t="str">
        <f>IFERROR(__xludf.DUMMYFUNCTION("""COMPUTED_VALUE"""),"")</f>
        <v/>
      </c>
      <c r="K747" t="str">
        <f>IFERROR(__xludf.DUMMYFUNCTION("""COMPUTED_VALUE"""),"")</f>
        <v/>
      </c>
    </row>
    <row r="748">
      <c r="A748" t="str">
        <f>IFERROR(__xludf.DUMMYFUNCTION("""COMPUTED_VALUE"""),"")</f>
        <v/>
      </c>
      <c r="B748" t="str">
        <f>IFERROR(__xludf.DUMMYFUNCTION("""COMPUTED_VALUE"""),"")</f>
        <v/>
      </c>
      <c r="C748" t="str">
        <f>IFERROR(__xludf.DUMMYFUNCTION("""COMPUTED_VALUE"""),"")</f>
        <v/>
      </c>
      <c r="D748" t="str">
        <f>IFERROR(__xludf.DUMMYFUNCTION("""COMPUTED_VALUE"""),"")</f>
        <v/>
      </c>
      <c r="E748" t="str">
        <f>IFERROR(__xludf.DUMMYFUNCTION("""COMPUTED_VALUE"""),"")</f>
        <v/>
      </c>
      <c r="F748" t="str">
        <f>IFERROR(__xludf.DUMMYFUNCTION("""COMPUTED_VALUE"""),"")</f>
        <v/>
      </c>
      <c r="G748" t="str">
        <f>IFERROR(__xludf.DUMMYFUNCTION("""COMPUTED_VALUE"""),"")</f>
        <v/>
      </c>
      <c r="H748" t="str">
        <f>IFERROR(__xludf.DUMMYFUNCTION("""COMPUTED_VALUE"""),"")</f>
        <v/>
      </c>
      <c r="I748" t="str">
        <f>IFERROR(__xludf.DUMMYFUNCTION("""COMPUTED_VALUE"""),"")</f>
        <v/>
      </c>
      <c r="J748" t="str">
        <f>IFERROR(__xludf.DUMMYFUNCTION("""COMPUTED_VALUE"""),"")</f>
        <v/>
      </c>
      <c r="K748" t="str">
        <f>IFERROR(__xludf.DUMMYFUNCTION("""COMPUTED_VALUE"""),"")</f>
        <v/>
      </c>
    </row>
    <row r="749">
      <c r="A749" t="str">
        <f>IFERROR(__xludf.DUMMYFUNCTION("""COMPUTED_VALUE"""),"")</f>
        <v/>
      </c>
      <c r="B749" t="str">
        <f>IFERROR(__xludf.DUMMYFUNCTION("""COMPUTED_VALUE"""),"")</f>
        <v/>
      </c>
      <c r="C749" t="str">
        <f>IFERROR(__xludf.DUMMYFUNCTION("""COMPUTED_VALUE"""),"")</f>
        <v/>
      </c>
      <c r="D749" t="str">
        <f>IFERROR(__xludf.DUMMYFUNCTION("""COMPUTED_VALUE"""),"")</f>
        <v/>
      </c>
      <c r="E749" t="str">
        <f>IFERROR(__xludf.DUMMYFUNCTION("""COMPUTED_VALUE"""),"")</f>
        <v/>
      </c>
      <c r="F749" t="str">
        <f>IFERROR(__xludf.DUMMYFUNCTION("""COMPUTED_VALUE"""),"")</f>
        <v/>
      </c>
      <c r="G749" t="str">
        <f>IFERROR(__xludf.DUMMYFUNCTION("""COMPUTED_VALUE"""),"")</f>
        <v/>
      </c>
      <c r="H749" t="str">
        <f>IFERROR(__xludf.DUMMYFUNCTION("""COMPUTED_VALUE"""),"")</f>
        <v/>
      </c>
      <c r="I749" t="str">
        <f>IFERROR(__xludf.DUMMYFUNCTION("""COMPUTED_VALUE"""),"")</f>
        <v/>
      </c>
      <c r="J749" t="str">
        <f>IFERROR(__xludf.DUMMYFUNCTION("""COMPUTED_VALUE"""),"")</f>
        <v/>
      </c>
      <c r="K749" t="str">
        <f>IFERROR(__xludf.DUMMYFUNCTION("""COMPUTED_VALUE"""),"")</f>
        <v/>
      </c>
    </row>
    <row r="750">
      <c r="A750" t="str">
        <f>IFERROR(__xludf.DUMMYFUNCTION("""COMPUTED_VALUE"""),"")</f>
        <v/>
      </c>
      <c r="B750" t="str">
        <f>IFERROR(__xludf.DUMMYFUNCTION("""COMPUTED_VALUE"""),"")</f>
        <v/>
      </c>
      <c r="C750" t="str">
        <f>IFERROR(__xludf.DUMMYFUNCTION("""COMPUTED_VALUE"""),"")</f>
        <v/>
      </c>
      <c r="D750" t="str">
        <f>IFERROR(__xludf.DUMMYFUNCTION("""COMPUTED_VALUE"""),"")</f>
        <v/>
      </c>
      <c r="E750" t="str">
        <f>IFERROR(__xludf.DUMMYFUNCTION("""COMPUTED_VALUE"""),"")</f>
        <v/>
      </c>
      <c r="F750" t="str">
        <f>IFERROR(__xludf.DUMMYFUNCTION("""COMPUTED_VALUE"""),"")</f>
        <v/>
      </c>
      <c r="G750" t="str">
        <f>IFERROR(__xludf.DUMMYFUNCTION("""COMPUTED_VALUE"""),"")</f>
        <v/>
      </c>
      <c r="H750" t="str">
        <f>IFERROR(__xludf.DUMMYFUNCTION("""COMPUTED_VALUE"""),"")</f>
        <v/>
      </c>
      <c r="I750" t="str">
        <f>IFERROR(__xludf.DUMMYFUNCTION("""COMPUTED_VALUE"""),"")</f>
        <v/>
      </c>
      <c r="J750" t="str">
        <f>IFERROR(__xludf.DUMMYFUNCTION("""COMPUTED_VALUE"""),"")</f>
        <v/>
      </c>
      <c r="K750" t="str">
        <f>IFERROR(__xludf.DUMMYFUNCTION("""COMPUTED_VALUE"""),"")</f>
        <v/>
      </c>
    </row>
    <row r="751">
      <c r="A751" t="str">
        <f>IFERROR(__xludf.DUMMYFUNCTION("""COMPUTED_VALUE"""),"")</f>
        <v/>
      </c>
      <c r="B751" t="str">
        <f>IFERROR(__xludf.DUMMYFUNCTION("""COMPUTED_VALUE"""),"")</f>
        <v/>
      </c>
      <c r="C751" t="str">
        <f>IFERROR(__xludf.DUMMYFUNCTION("""COMPUTED_VALUE"""),"")</f>
        <v/>
      </c>
      <c r="D751" t="str">
        <f>IFERROR(__xludf.DUMMYFUNCTION("""COMPUTED_VALUE"""),"")</f>
        <v/>
      </c>
      <c r="E751" t="str">
        <f>IFERROR(__xludf.DUMMYFUNCTION("""COMPUTED_VALUE"""),"")</f>
        <v/>
      </c>
      <c r="F751" t="str">
        <f>IFERROR(__xludf.DUMMYFUNCTION("""COMPUTED_VALUE"""),"")</f>
        <v/>
      </c>
      <c r="G751" t="str">
        <f>IFERROR(__xludf.DUMMYFUNCTION("""COMPUTED_VALUE"""),"")</f>
        <v/>
      </c>
      <c r="H751" t="str">
        <f>IFERROR(__xludf.DUMMYFUNCTION("""COMPUTED_VALUE"""),"")</f>
        <v/>
      </c>
      <c r="I751" t="str">
        <f>IFERROR(__xludf.DUMMYFUNCTION("""COMPUTED_VALUE"""),"")</f>
        <v/>
      </c>
      <c r="J751" t="str">
        <f>IFERROR(__xludf.DUMMYFUNCTION("""COMPUTED_VALUE"""),"")</f>
        <v/>
      </c>
      <c r="K751" t="str">
        <f>IFERROR(__xludf.DUMMYFUNCTION("""COMPUTED_VALUE"""),"")</f>
        <v/>
      </c>
    </row>
    <row r="752">
      <c r="A752" t="str">
        <f>IFERROR(__xludf.DUMMYFUNCTION("""COMPUTED_VALUE"""),"")</f>
        <v/>
      </c>
      <c r="B752" t="str">
        <f>IFERROR(__xludf.DUMMYFUNCTION("""COMPUTED_VALUE"""),"")</f>
        <v/>
      </c>
      <c r="C752" t="str">
        <f>IFERROR(__xludf.DUMMYFUNCTION("""COMPUTED_VALUE"""),"")</f>
        <v/>
      </c>
      <c r="D752" t="str">
        <f>IFERROR(__xludf.DUMMYFUNCTION("""COMPUTED_VALUE"""),"")</f>
        <v/>
      </c>
      <c r="E752" t="str">
        <f>IFERROR(__xludf.DUMMYFUNCTION("""COMPUTED_VALUE"""),"")</f>
        <v/>
      </c>
      <c r="F752" t="str">
        <f>IFERROR(__xludf.DUMMYFUNCTION("""COMPUTED_VALUE"""),"")</f>
        <v/>
      </c>
      <c r="G752" t="str">
        <f>IFERROR(__xludf.DUMMYFUNCTION("""COMPUTED_VALUE"""),"")</f>
        <v/>
      </c>
      <c r="H752" t="str">
        <f>IFERROR(__xludf.DUMMYFUNCTION("""COMPUTED_VALUE"""),"")</f>
        <v/>
      </c>
      <c r="I752" t="str">
        <f>IFERROR(__xludf.DUMMYFUNCTION("""COMPUTED_VALUE"""),"")</f>
        <v/>
      </c>
      <c r="J752" t="str">
        <f>IFERROR(__xludf.DUMMYFUNCTION("""COMPUTED_VALUE"""),"")</f>
        <v/>
      </c>
      <c r="K752" t="str">
        <f>IFERROR(__xludf.DUMMYFUNCTION("""COMPUTED_VALUE"""),"")</f>
        <v/>
      </c>
    </row>
    <row r="753">
      <c r="A753" t="str">
        <f>IFERROR(__xludf.DUMMYFUNCTION("""COMPUTED_VALUE"""),"")</f>
        <v/>
      </c>
      <c r="B753" t="str">
        <f>IFERROR(__xludf.DUMMYFUNCTION("""COMPUTED_VALUE"""),"")</f>
        <v/>
      </c>
      <c r="C753" t="str">
        <f>IFERROR(__xludf.DUMMYFUNCTION("""COMPUTED_VALUE"""),"")</f>
        <v/>
      </c>
      <c r="D753" t="str">
        <f>IFERROR(__xludf.DUMMYFUNCTION("""COMPUTED_VALUE"""),"")</f>
        <v/>
      </c>
      <c r="E753" t="str">
        <f>IFERROR(__xludf.DUMMYFUNCTION("""COMPUTED_VALUE"""),"")</f>
        <v/>
      </c>
      <c r="F753" t="str">
        <f>IFERROR(__xludf.DUMMYFUNCTION("""COMPUTED_VALUE"""),"")</f>
        <v/>
      </c>
      <c r="G753" t="str">
        <f>IFERROR(__xludf.DUMMYFUNCTION("""COMPUTED_VALUE"""),"")</f>
        <v/>
      </c>
      <c r="H753" t="str">
        <f>IFERROR(__xludf.DUMMYFUNCTION("""COMPUTED_VALUE"""),"")</f>
        <v/>
      </c>
      <c r="I753" t="str">
        <f>IFERROR(__xludf.DUMMYFUNCTION("""COMPUTED_VALUE"""),"")</f>
        <v/>
      </c>
      <c r="J753" t="str">
        <f>IFERROR(__xludf.DUMMYFUNCTION("""COMPUTED_VALUE"""),"")</f>
        <v/>
      </c>
      <c r="K753" t="str">
        <f>IFERROR(__xludf.DUMMYFUNCTION("""COMPUTED_VALUE"""),"")</f>
        <v/>
      </c>
    </row>
    <row r="754">
      <c r="A754" t="str">
        <f>IFERROR(__xludf.DUMMYFUNCTION("""COMPUTED_VALUE"""),"")</f>
        <v/>
      </c>
      <c r="B754" t="str">
        <f>IFERROR(__xludf.DUMMYFUNCTION("""COMPUTED_VALUE"""),"")</f>
        <v/>
      </c>
      <c r="C754" t="str">
        <f>IFERROR(__xludf.DUMMYFUNCTION("""COMPUTED_VALUE"""),"")</f>
        <v/>
      </c>
      <c r="D754" t="str">
        <f>IFERROR(__xludf.DUMMYFUNCTION("""COMPUTED_VALUE"""),"")</f>
        <v/>
      </c>
      <c r="E754" t="str">
        <f>IFERROR(__xludf.DUMMYFUNCTION("""COMPUTED_VALUE"""),"")</f>
        <v/>
      </c>
      <c r="F754" t="str">
        <f>IFERROR(__xludf.DUMMYFUNCTION("""COMPUTED_VALUE"""),"")</f>
        <v/>
      </c>
      <c r="G754" t="str">
        <f>IFERROR(__xludf.DUMMYFUNCTION("""COMPUTED_VALUE"""),"")</f>
        <v/>
      </c>
      <c r="H754" t="str">
        <f>IFERROR(__xludf.DUMMYFUNCTION("""COMPUTED_VALUE"""),"")</f>
        <v/>
      </c>
      <c r="I754" t="str">
        <f>IFERROR(__xludf.DUMMYFUNCTION("""COMPUTED_VALUE"""),"")</f>
        <v/>
      </c>
      <c r="J754" t="str">
        <f>IFERROR(__xludf.DUMMYFUNCTION("""COMPUTED_VALUE"""),"")</f>
        <v/>
      </c>
      <c r="K754" t="str">
        <f>IFERROR(__xludf.DUMMYFUNCTION("""COMPUTED_VALUE"""),"")</f>
        <v/>
      </c>
    </row>
    <row r="755">
      <c r="A755" t="str">
        <f>IFERROR(__xludf.DUMMYFUNCTION("""COMPUTED_VALUE"""),"")</f>
        <v/>
      </c>
      <c r="B755" t="str">
        <f>IFERROR(__xludf.DUMMYFUNCTION("""COMPUTED_VALUE"""),"")</f>
        <v/>
      </c>
      <c r="C755" t="str">
        <f>IFERROR(__xludf.DUMMYFUNCTION("""COMPUTED_VALUE"""),"")</f>
        <v/>
      </c>
      <c r="D755" t="str">
        <f>IFERROR(__xludf.DUMMYFUNCTION("""COMPUTED_VALUE"""),"")</f>
        <v/>
      </c>
      <c r="E755" t="str">
        <f>IFERROR(__xludf.DUMMYFUNCTION("""COMPUTED_VALUE"""),"")</f>
        <v/>
      </c>
      <c r="F755" t="str">
        <f>IFERROR(__xludf.DUMMYFUNCTION("""COMPUTED_VALUE"""),"")</f>
        <v/>
      </c>
      <c r="G755" t="str">
        <f>IFERROR(__xludf.DUMMYFUNCTION("""COMPUTED_VALUE"""),"")</f>
        <v/>
      </c>
      <c r="H755" t="str">
        <f>IFERROR(__xludf.DUMMYFUNCTION("""COMPUTED_VALUE"""),"")</f>
        <v/>
      </c>
      <c r="I755" t="str">
        <f>IFERROR(__xludf.DUMMYFUNCTION("""COMPUTED_VALUE"""),"")</f>
        <v/>
      </c>
      <c r="J755" t="str">
        <f>IFERROR(__xludf.DUMMYFUNCTION("""COMPUTED_VALUE"""),"")</f>
        <v/>
      </c>
      <c r="K755" t="str">
        <f>IFERROR(__xludf.DUMMYFUNCTION("""COMPUTED_VALUE"""),"")</f>
        <v/>
      </c>
    </row>
    <row r="756">
      <c r="A756" t="str">
        <f>IFERROR(__xludf.DUMMYFUNCTION("""COMPUTED_VALUE"""),"")</f>
        <v/>
      </c>
      <c r="B756" t="str">
        <f>IFERROR(__xludf.DUMMYFUNCTION("""COMPUTED_VALUE"""),"")</f>
        <v/>
      </c>
      <c r="C756" t="str">
        <f>IFERROR(__xludf.DUMMYFUNCTION("""COMPUTED_VALUE"""),"")</f>
        <v/>
      </c>
      <c r="D756" t="str">
        <f>IFERROR(__xludf.DUMMYFUNCTION("""COMPUTED_VALUE"""),"")</f>
        <v/>
      </c>
      <c r="E756" t="str">
        <f>IFERROR(__xludf.DUMMYFUNCTION("""COMPUTED_VALUE"""),"")</f>
        <v/>
      </c>
      <c r="F756" t="str">
        <f>IFERROR(__xludf.DUMMYFUNCTION("""COMPUTED_VALUE"""),"")</f>
        <v/>
      </c>
      <c r="G756" t="str">
        <f>IFERROR(__xludf.DUMMYFUNCTION("""COMPUTED_VALUE"""),"")</f>
        <v/>
      </c>
      <c r="H756" t="str">
        <f>IFERROR(__xludf.DUMMYFUNCTION("""COMPUTED_VALUE"""),"")</f>
        <v/>
      </c>
      <c r="I756" t="str">
        <f>IFERROR(__xludf.DUMMYFUNCTION("""COMPUTED_VALUE"""),"")</f>
        <v/>
      </c>
      <c r="J756" t="str">
        <f>IFERROR(__xludf.DUMMYFUNCTION("""COMPUTED_VALUE"""),"")</f>
        <v/>
      </c>
      <c r="K756" t="str">
        <f>IFERROR(__xludf.DUMMYFUNCTION("""COMPUTED_VALUE"""),"")</f>
        <v/>
      </c>
    </row>
    <row r="757">
      <c r="A757" t="str">
        <f>IFERROR(__xludf.DUMMYFUNCTION("""COMPUTED_VALUE"""),"")</f>
        <v/>
      </c>
      <c r="B757" t="str">
        <f>IFERROR(__xludf.DUMMYFUNCTION("""COMPUTED_VALUE"""),"")</f>
        <v/>
      </c>
      <c r="C757" t="str">
        <f>IFERROR(__xludf.DUMMYFUNCTION("""COMPUTED_VALUE"""),"")</f>
        <v/>
      </c>
      <c r="D757" t="str">
        <f>IFERROR(__xludf.DUMMYFUNCTION("""COMPUTED_VALUE"""),"")</f>
        <v/>
      </c>
      <c r="E757" t="str">
        <f>IFERROR(__xludf.DUMMYFUNCTION("""COMPUTED_VALUE"""),"")</f>
        <v/>
      </c>
      <c r="F757" t="str">
        <f>IFERROR(__xludf.DUMMYFUNCTION("""COMPUTED_VALUE"""),"")</f>
        <v/>
      </c>
      <c r="G757" t="str">
        <f>IFERROR(__xludf.DUMMYFUNCTION("""COMPUTED_VALUE"""),"")</f>
        <v/>
      </c>
      <c r="H757" t="str">
        <f>IFERROR(__xludf.DUMMYFUNCTION("""COMPUTED_VALUE"""),"")</f>
        <v/>
      </c>
      <c r="I757" t="str">
        <f>IFERROR(__xludf.DUMMYFUNCTION("""COMPUTED_VALUE"""),"")</f>
        <v/>
      </c>
      <c r="J757" t="str">
        <f>IFERROR(__xludf.DUMMYFUNCTION("""COMPUTED_VALUE"""),"")</f>
        <v/>
      </c>
      <c r="K757" t="str">
        <f>IFERROR(__xludf.DUMMYFUNCTION("""COMPUTED_VALUE"""),"")</f>
        <v/>
      </c>
    </row>
    <row r="758">
      <c r="A758" t="str">
        <f>IFERROR(__xludf.DUMMYFUNCTION("""COMPUTED_VALUE"""),"")</f>
        <v/>
      </c>
      <c r="B758" t="str">
        <f>IFERROR(__xludf.DUMMYFUNCTION("""COMPUTED_VALUE"""),"")</f>
        <v/>
      </c>
      <c r="C758" t="str">
        <f>IFERROR(__xludf.DUMMYFUNCTION("""COMPUTED_VALUE"""),"")</f>
        <v/>
      </c>
      <c r="D758" t="str">
        <f>IFERROR(__xludf.DUMMYFUNCTION("""COMPUTED_VALUE"""),"")</f>
        <v/>
      </c>
      <c r="E758" t="str">
        <f>IFERROR(__xludf.DUMMYFUNCTION("""COMPUTED_VALUE"""),"")</f>
        <v/>
      </c>
      <c r="F758" t="str">
        <f>IFERROR(__xludf.DUMMYFUNCTION("""COMPUTED_VALUE"""),"")</f>
        <v/>
      </c>
      <c r="G758" t="str">
        <f>IFERROR(__xludf.DUMMYFUNCTION("""COMPUTED_VALUE"""),"")</f>
        <v/>
      </c>
      <c r="H758" t="str">
        <f>IFERROR(__xludf.DUMMYFUNCTION("""COMPUTED_VALUE"""),"")</f>
        <v/>
      </c>
      <c r="I758" t="str">
        <f>IFERROR(__xludf.DUMMYFUNCTION("""COMPUTED_VALUE"""),"")</f>
        <v/>
      </c>
      <c r="J758" t="str">
        <f>IFERROR(__xludf.DUMMYFUNCTION("""COMPUTED_VALUE"""),"")</f>
        <v/>
      </c>
      <c r="K758" t="str">
        <f>IFERROR(__xludf.DUMMYFUNCTION("""COMPUTED_VALUE"""),"")</f>
        <v/>
      </c>
    </row>
    <row r="759">
      <c r="A759" t="str">
        <f>IFERROR(__xludf.DUMMYFUNCTION("""COMPUTED_VALUE"""),"")</f>
        <v/>
      </c>
      <c r="B759" t="str">
        <f>IFERROR(__xludf.DUMMYFUNCTION("""COMPUTED_VALUE"""),"")</f>
        <v/>
      </c>
      <c r="C759" t="str">
        <f>IFERROR(__xludf.DUMMYFUNCTION("""COMPUTED_VALUE"""),"")</f>
        <v/>
      </c>
      <c r="D759" t="str">
        <f>IFERROR(__xludf.DUMMYFUNCTION("""COMPUTED_VALUE"""),"")</f>
        <v/>
      </c>
      <c r="E759" t="str">
        <f>IFERROR(__xludf.DUMMYFUNCTION("""COMPUTED_VALUE"""),"")</f>
        <v/>
      </c>
      <c r="F759" t="str">
        <f>IFERROR(__xludf.DUMMYFUNCTION("""COMPUTED_VALUE"""),"")</f>
        <v/>
      </c>
      <c r="G759" t="str">
        <f>IFERROR(__xludf.DUMMYFUNCTION("""COMPUTED_VALUE"""),"")</f>
        <v/>
      </c>
      <c r="H759" t="str">
        <f>IFERROR(__xludf.DUMMYFUNCTION("""COMPUTED_VALUE"""),"")</f>
        <v/>
      </c>
      <c r="I759" t="str">
        <f>IFERROR(__xludf.DUMMYFUNCTION("""COMPUTED_VALUE"""),"")</f>
        <v/>
      </c>
      <c r="J759" t="str">
        <f>IFERROR(__xludf.DUMMYFUNCTION("""COMPUTED_VALUE"""),"")</f>
        <v/>
      </c>
      <c r="K759" t="str">
        <f>IFERROR(__xludf.DUMMYFUNCTION("""COMPUTED_VALUE"""),"")</f>
        <v/>
      </c>
    </row>
    <row r="760">
      <c r="A760" t="str">
        <f>IFERROR(__xludf.DUMMYFUNCTION("""COMPUTED_VALUE"""),"")</f>
        <v/>
      </c>
      <c r="B760" t="str">
        <f>IFERROR(__xludf.DUMMYFUNCTION("""COMPUTED_VALUE"""),"")</f>
        <v/>
      </c>
      <c r="C760" t="str">
        <f>IFERROR(__xludf.DUMMYFUNCTION("""COMPUTED_VALUE"""),"")</f>
        <v/>
      </c>
      <c r="D760" t="str">
        <f>IFERROR(__xludf.DUMMYFUNCTION("""COMPUTED_VALUE"""),"")</f>
        <v/>
      </c>
      <c r="E760" t="str">
        <f>IFERROR(__xludf.DUMMYFUNCTION("""COMPUTED_VALUE"""),"")</f>
        <v/>
      </c>
      <c r="F760" t="str">
        <f>IFERROR(__xludf.DUMMYFUNCTION("""COMPUTED_VALUE"""),"")</f>
        <v/>
      </c>
      <c r="G760" t="str">
        <f>IFERROR(__xludf.DUMMYFUNCTION("""COMPUTED_VALUE"""),"")</f>
        <v/>
      </c>
      <c r="H760" t="str">
        <f>IFERROR(__xludf.DUMMYFUNCTION("""COMPUTED_VALUE"""),"")</f>
        <v/>
      </c>
      <c r="I760" t="str">
        <f>IFERROR(__xludf.DUMMYFUNCTION("""COMPUTED_VALUE"""),"")</f>
        <v/>
      </c>
      <c r="J760" t="str">
        <f>IFERROR(__xludf.DUMMYFUNCTION("""COMPUTED_VALUE"""),"")</f>
        <v/>
      </c>
      <c r="K760" t="str">
        <f>IFERROR(__xludf.DUMMYFUNCTION("""COMPUTED_VALUE"""),"")</f>
        <v/>
      </c>
    </row>
    <row r="761">
      <c r="A761" t="str">
        <f>IFERROR(__xludf.DUMMYFUNCTION("""COMPUTED_VALUE"""),"")</f>
        <v/>
      </c>
      <c r="B761" t="str">
        <f>IFERROR(__xludf.DUMMYFUNCTION("""COMPUTED_VALUE"""),"")</f>
        <v/>
      </c>
      <c r="C761" t="str">
        <f>IFERROR(__xludf.DUMMYFUNCTION("""COMPUTED_VALUE"""),"")</f>
        <v/>
      </c>
      <c r="D761" t="str">
        <f>IFERROR(__xludf.DUMMYFUNCTION("""COMPUTED_VALUE"""),"")</f>
        <v/>
      </c>
      <c r="E761" t="str">
        <f>IFERROR(__xludf.DUMMYFUNCTION("""COMPUTED_VALUE"""),"")</f>
        <v/>
      </c>
      <c r="F761" t="str">
        <f>IFERROR(__xludf.DUMMYFUNCTION("""COMPUTED_VALUE"""),"")</f>
        <v/>
      </c>
      <c r="G761" t="str">
        <f>IFERROR(__xludf.DUMMYFUNCTION("""COMPUTED_VALUE"""),"")</f>
        <v/>
      </c>
      <c r="H761" t="str">
        <f>IFERROR(__xludf.DUMMYFUNCTION("""COMPUTED_VALUE"""),"")</f>
        <v/>
      </c>
      <c r="I761" t="str">
        <f>IFERROR(__xludf.DUMMYFUNCTION("""COMPUTED_VALUE"""),"")</f>
        <v/>
      </c>
      <c r="J761" t="str">
        <f>IFERROR(__xludf.DUMMYFUNCTION("""COMPUTED_VALUE"""),"")</f>
        <v/>
      </c>
      <c r="K761" t="str">
        <f>IFERROR(__xludf.DUMMYFUNCTION("""COMPUTED_VALUE"""),"")</f>
        <v/>
      </c>
    </row>
    <row r="762">
      <c r="A762" t="str">
        <f>IFERROR(__xludf.DUMMYFUNCTION("""COMPUTED_VALUE"""),"")</f>
        <v/>
      </c>
      <c r="B762" t="str">
        <f>IFERROR(__xludf.DUMMYFUNCTION("""COMPUTED_VALUE"""),"")</f>
        <v/>
      </c>
      <c r="C762" t="str">
        <f>IFERROR(__xludf.DUMMYFUNCTION("""COMPUTED_VALUE"""),"")</f>
        <v/>
      </c>
      <c r="D762" t="str">
        <f>IFERROR(__xludf.DUMMYFUNCTION("""COMPUTED_VALUE"""),"")</f>
        <v/>
      </c>
      <c r="E762" t="str">
        <f>IFERROR(__xludf.DUMMYFUNCTION("""COMPUTED_VALUE"""),"")</f>
        <v/>
      </c>
      <c r="F762" t="str">
        <f>IFERROR(__xludf.DUMMYFUNCTION("""COMPUTED_VALUE"""),"")</f>
        <v/>
      </c>
      <c r="G762" t="str">
        <f>IFERROR(__xludf.DUMMYFUNCTION("""COMPUTED_VALUE"""),"")</f>
        <v/>
      </c>
      <c r="H762" t="str">
        <f>IFERROR(__xludf.DUMMYFUNCTION("""COMPUTED_VALUE"""),"")</f>
        <v/>
      </c>
      <c r="I762" t="str">
        <f>IFERROR(__xludf.DUMMYFUNCTION("""COMPUTED_VALUE"""),"")</f>
        <v/>
      </c>
      <c r="J762" t="str">
        <f>IFERROR(__xludf.DUMMYFUNCTION("""COMPUTED_VALUE"""),"")</f>
        <v/>
      </c>
      <c r="K762" t="str">
        <f>IFERROR(__xludf.DUMMYFUNCTION("""COMPUTED_VALUE"""),"")</f>
        <v/>
      </c>
    </row>
    <row r="763">
      <c r="A763" t="str">
        <f>IFERROR(__xludf.DUMMYFUNCTION("""COMPUTED_VALUE"""),"")</f>
        <v/>
      </c>
      <c r="B763" t="str">
        <f>IFERROR(__xludf.DUMMYFUNCTION("""COMPUTED_VALUE"""),"")</f>
        <v/>
      </c>
      <c r="C763" t="str">
        <f>IFERROR(__xludf.DUMMYFUNCTION("""COMPUTED_VALUE"""),"")</f>
        <v/>
      </c>
      <c r="D763" t="str">
        <f>IFERROR(__xludf.DUMMYFUNCTION("""COMPUTED_VALUE"""),"")</f>
        <v/>
      </c>
      <c r="E763" t="str">
        <f>IFERROR(__xludf.DUMMYFUNCTION("""COMPUTED_VALUE"""),"")</f>
        <v/>
      </c>
      <c r="F763" t="str">
        <f>IFERROR(__xludf.DUMMYFUNCTION("""COMPUTED_VALUE"""),"")</f>
        <v/>
      </c>
      <c r="G763" t="str">
        <f>IFERROR(__xludf.DUMMYFUNCTION("""COMPUTED_VALUE"""),"")</f>
        <v/>
      </c>
      <c r="H763" t="str">
        <f>IFERROR(__xludf.DUMMYFUNCTION("""COMPUTED_VALUE"""),"")</f>
        <v/>
      </c>
      <c r="I763" t="str">
        <f>IFERROR(__xludf.DUMMYFUNCTION("""COMPUTED_VALUE"""),"")</f>
        <v/>
      </c>
      <c r="J763" t="str">
        <f>IFERROR(__xludf.DUMMYFUNCTION("""COMPUTED_VALUE"""),"")</f>
        <v/>
      </c>
      <c r="K763" t="str">
        <f>IFERROR(__xludf.DUMMYFUNCTION("""COMPUTED_VALUE"""),"")</f>
        <v/>
      </c>
    </row>
    <row r="764">
      <c r="A764" t="str">
        <f>IFERROR(__xludf.DUMMYFUNCTION("""COMPUTED_VALUE"""),"")</f>
        <v/>
      </c>
      <c r="B764" t="str">
        <f>IFERROR(__xludf.DUMMYFUNCTION("""COMPUTED_VALUE"""),"")</f>
        <v/>
      </c>
      <c r="C764" t="str">
        <f>IFERROR(__xludf.DUMMYFUNCTION("""COMPUTED_VALUE"""),"")</f>
        <v/>
      </c>
      <c r="D764" t="str">
        <f>IFERROR(__xludf.DUMMYFUNCTION("""COMPUTED_VALUE"""),"")</f>
        <v/>
      </c>
      <c r="E764" t="str">
        <f>IFERROR(__xludf.DUMMYFUNCTION("""COMPUTED_VALUE"""),"")</f>
        <v/>
      </c>
      <c r="F764" t="str">
        <f>IFERROR(__xludf.DUMMYFUNCTION("""COMPUTED_VALUE"""),"")</f>
        <v/>
      </c>
      <c r="G764" t="str">
        <f>IFERROR(__xludf.DUMMYFUNCTION("""COMPUTED_VALUE"""),"")</f>
        <v/>
      </c>
      <c r="H764" t="str">
        <f>IFERROR(__xludf.DUMMYFUNCTION("""COMPUTED_VALUE"""),"")</f>
        <v/>
      </c>
      <c r="I764" t="str">
        <f>IFERROR(__xludf.DUMMYFUNCTION("""COMPUTED_VALUE"""),"")</f>
        <v/>
      </c>
      <c r="J764" t="str">
        <f>IFERROR(__xludf.DUMMYFUNCTION("""COMPUTED_VALUE"""),"")</f>
        <v/>
      </c>
      <c r="K764" t="str">
        <f>IFERROR(__xludf.DUMMYFUNCTION("""COMPUTED_VALUE"""),"")</f>
        <v/>
      </c>
    </row>
    <row r="765">
      <c r="A765" t="str">
        <f>IFERROR(__xludf.DUMMYFUNCTION("""COMPUTED_VALUE"""),"")</f>
        <v/>
      </c>
      <c r="B765" t="str">
        <f>IFERROR(__xludf.DUMMYFUNCTION("""COMPUTED_VALUE"""),"")</f>
        <v/>
      </c>
      <c r="C765" t="str">
        <f>IFERROR(__xludf.DUMMYFUNCTION("""COMPUTED_VALUE"""),"")</f>
        <v/>
      </c>
      <c r="D765" t="str">
        <f>IFERROR(__xludf.DUMMYFUNCTION("""COMPUTED_VALUE"""),"")</f>
        <v/>
      </c>
      <c r="E765" t="str">
        <f>IFERROR(__xludf.DUMMYFUNCTION("""COMPUTED_VALUE"""),"")</f>
        <v/>
      </c>
      <c r="F765" t="str">
        <f>IFERROR(__xludf.DUMMYFUNCTION("""COMPUTED_VALUE"""),"")</f>
        <v/>
      </c>
      <c r="G765" t="str">
        <f>IFERROR(__xludf.DUMMYFUNCTION("""COMPUTED_VALUE"""),"")</f>
        <v/>
      </c>
      <c r="H765" t="str">
        <f>IFERROR(__xludf.DUMMYFUNCTION("""COMPUTED_VALUE"""),"")</f>
        <v/>
      </c>
      <c r="I765" t="str">
        <f>IFERROR(__xludf.DUMMYFUNCTION("""COMPUTED_VALUE"""),"")</f>
        <v/>
      </c>
      <c r="J765" t="str">
        <f>IFERROR(__xludf.DUMMYFUNCTION("""COMPUTED_VALUE"""),"")</f>
        <v/>
      </c>
      <c r="K765" t="str">
        <f>IFERROR(__xludf.DUMMYFUNCTION("""COMPUTED_VALUE"""),"")</f>
        <v/>
      </c>
    </row>
    <row r="766">
      <c r="A766" t="str">
        <f>IFERROR(__xludf.DUMMYFUNCTION("""COMPUTED_VALUE"""),"")</f>
        <v/>
      </c>
      <c r="B766" t="str">
        <f>IFERROR(__xludf.DUMMYFUNCTION("""COMPUTED_VALUE"""),"")</f>
        <v/>
      </c>
      <c r="C766" t="str">
        <f>IFERROR(__xludf.DUMMYFUNCTION("""COMPUTED_VALUE"""),"")</f>
        <v/>
      </c>
      <c r="D766" t="str">
        <f>IFERROR(__xludf.DUMMYFUNCTION("""COMPUTED_VALUE"""),"")</f>
        <v/>
      </c>
      <c r="E766" t="str">
        <f>IFERROR(__xludf.DUMMYFUNCTION("""COMPUTED_VALUE"""),"")</f>
        <v/>
      </c>
      <c r="F766" t="str">
        <f>IFERROR(__xludf.DUMMYFUNCTION("""COMPUTED_VALUE"""),"")</f>
        <v/>
      </c>
      <c r="G766" t="str">
        <f>IFERROR(__xludf.DUMMYFUNCTION("""COMPUTED_VALUE"""),"")</f>
        <v/>
      </c>
      <c r="H766" t="str">
        <f>IFERROR(__xludf.DUMMYFUNCTION("""COMPUTED_VALUE"""),"")</f>
        <v/>
      </c>
      <c r="I766" t="str">
        <f>IFERROR(__xludf.DUMMYFUNCTION("""COMPUTED_VALUE"""),"")</f>
        <v/>
      </c>
      <c r="J766" t="str">
        <f>IFERROR(__xludf.DUMMYFUNCTION("""COMPUTED_VALUE"""),"")</f>
        <v/>
      </c>
      <c r="K766" t="str">
        <f>IFERROR(__xludf.DUMMYFUNCTION("""COMPUTED_VALUE"""),"")</f>
        <v/>
      </c>
    </row>
    <row r="767">
      <c r="A767" t="str">
        <f>IFERROR(__xludf.DUMMYFUNCTION("""COMPUTED_VALUE"""),"")</f>
        <v/>
      </c>
      <c r="B767" t="str">
        <f>IFERROR(__xludf.DUMMYFUNCTION("""COMPUTED_VALUE"""),"")</f>
        <v/>
      </c>
      <c r="C767" t="str">
        <f>IFERROR(__xludf.DUMMYFUNCTION("""COMPUTED_VALUE"""),"")</f>
        <v/>
      </c>
      <c r="D767" t="str">
        <f>IFERROR(__xludf.DUMMYFUNCTION("""COMPUTED_VALUE"""),"")</f>
        <v/>
      </c>
      <c r="E767" t="str">
        <f>IFERROR(__xludf.DUMMYFUNCTION("""COMPUTED_VALUE"""),"")</f>
        <v/>
      </c>
      <c r="F767" t="str">
        <f>IFERROR(__xludf.DUMMYFUNCTION("""COMPUTED_VALUE"""),"")</f>
        <v/>
      </c>
      <c r="G767" t="str">
        <f>IFERROR(__xludf.DUMMYFUNCTION("""COMPUTED_VALUE"""),"")</f>
        <v/>
      </c>
      <c r="H767" t="str">
        <f>IFERROR(__xludf.DUMMYFUNCTION("""COMPUTED_VALUE"""),"")</f>
        <v/>
      </c>
      <c r="I767" t="str">
        <f>IFERROR(__xludf.DUMMYFUNCTION("""COMPUTED_VALUE"""),"")</f>
        <v/>
      </c>
      <c r="J767" t="str">
        <f>IFERROR(__xludf.DUMMYFUNCTION("""COMPUTED_VALUE"""),"")</f>
        <v/>
      </c>
      <c r="K767" t="str">
        <f>IFERROR(__xludf.DUMMYFUNCTION("""COMPUTED_VALUE"""),"")</f>
        <v/>
      </c>
    </row>
    <row r="768">
      <c r="A768" t="str">
        <f>IFERROR(__xludf.DUMMYFUNCTION("""COMPUTED_VALUE"""),"")</f>
        <v/>
      </c>
      <c r="B768" t="str">
        <f>IFERROR(__xludf.DUMMYFUNCTION("""COMPUTED_VALUE"""),"")</f>
        <v/>
      </c>
      <c r="C768" t="str">
        <f>IFERROR(__xludf.DUMMYFUNCTION("""COMPUTED_VALUE"""),"")</f>
        <v/>
      </c>
      <c r="D768" t="str">
        <f>IFERROR(__xludf.DUMMYFUNCTION("""COMPUTED_VALUE"""),"")</f>
        <v/>
      </c>
      <c r="E768" t="str">
        <f>IFERROR(__xludf.DUMMYFUNCTION("""COMPUTED_VALUE"""),"")</f>
        <v/>
      </c>
      <c r="F768" t="str">
        <f>IFERROR(__xludf.DUMMYFUNCTION("""COMPUTED_VALUE"""),"")</f>
        <v/>
      </c>
      <c r="G768" t="str">
        <f>IFERROR(__xludf.DUMMYFUNCTION("""COMPUTED_VALUE"""),"")</f>
        <v/>
      </c>
      <c r="H768" t="str">
        <f>IFERROR(__xludf.DUMMYFUNCTION("""COMPUTED_VALUE"""),"")</f>
        <v/>
      </c>
      <c r="I768" t="str">
        <f>IFERROR(__xludf.DUMMYFUNCTION("""COMPUTED_VALUE"""),"")</f>
        <v/>
      </c>
      <c r="J768" t="str">
        <f>IFERROR(__xludf.DUMMYFUNCTION("""COMPUTED_VALUE"""),"")</f>
        <v/>
      </c>
      <c r="K768" t="str">
        <f>IFERROR(__xludf.DUMMYFUNCTION("""COMPUTED_VALUE"""),"")</f>
        <v/>
      </c>
    </row>
    <row r="769">
      <c r="A769" t="str">
        <f>IFERROR(__xludf.DUMMYFUNCTION("""COMPUTED_VALUE"""),"")</f>
        <v/>
      </c>
      <c r="B769" t="str">
        <f>IFERROR(__xludf.DUMMYFUNCTION("""COMPUTED_VALUE"""),"")</f>
        <v/>
      </c>
      <c r="C769" t="str">
        <f>IFERROR(__xludf.DUMMYFUNCTION("""COMPUTED_VALUE"""),"")</f>
        <v/>
      </c>
      <c r="D769" t="str">
        <f>IFERROR(__xludf.DUMMYFUNCTION("""COMPUTED_VALUE"""),"")</f>
        <v/>
      </c>
      <c r="E769" t="str">
        <f>IFERROR(__xludf.DUMMYFUNCTION("""COMPUTED_VALUE"""),"")</f>
        <v/>
      </c>
      <c r="F769" t="str">
        <f>IFERROR(__xludf.DUMMYFUNCTION("""COMPUTED_VALUE"""),"")</f>
        <v/>
      </c>
      <c r="G769" t="str">
        <f>IFERROR(__xludf.DUMMYFUNCTION("""COMPUTED_VALUE"""),"")</f>
        <v/>
      </c>
      <c r="H769" t="str">
        <f>IFERROR(__xludf.DUMMYFUNCTION("""COMPUTED_VALUE"""),"")</f>
        <v/>
      </c>
      <c r="I769" t="str">
        <f>IFERROR(__xludf.DUMMYFUNCTION("""COMPUTED_VALUE"""),"")</f>
        <v/>
      </c>
      <c r="J769" t="str">
        <f>IFERROR(__xludf.DUMMYFUNCTION("""COMPUTED_VALUE"""),"")</f>
        <v/>
      </c>
      <c r="K769" t="str">
        <f>IFERROR(__xludf.DUMMYFUNCTION("""COMPUTED_VALUE"""),"")</f>
        <v/>
      </c>
    </row>
    <row r="770">
      <c r="A770" t="str">
        <f>IFERROR(__xludf.DUMMYFUNCTION("""COMPUTED_VALUE"""),"")</f>
        <v/>
      </c>
      <c r="B770" t="str">
        <f>IFERROR(__xludf.DUMMYFUNCTION("""COMPUTED_VALUE"""),"")</f>
        <v/>
      </c>
      <c r="C770" t="str">
        <f>IFERROR(__xludf.DUMMYFUNCTION("""COMPUTED_VALUE"""),"")</f>
        <v/>
      </c>
      <c r="D770" t="str">
        <f>IFERROR(__xludf.DUMMYFUNCTION("""COMPUTED_VALUE"""),"")</f>
        <v/>
      </c>
      <c r="E770" t="str">
        <f>IFERROR(__xludf.DUMMYFUNCTION("""COMPUTED_VALUE"""),"")</f>
        <v/>
      </c>
      <c r="F770" t="str">
        <f>IFERROR(__xludf.DUMMYFUNCTION("""COMPUTED_VALUE"""),"")</f>
        <v/>
      </c>
      <c r="G770" t="str">
        <f>IFERROR(__xludf.DUMMYFUNCTION("""COMPUTED_VALUE"""),"")</f>
        <v/>
      </c>
      <c r="H770" t="str">
        <f>IFERROR(__xludf.DUMMYFUNCTION("""COMPUTED_VALUE"""),"")</f>
        <v/>
      </c>
      <c r="I770" t="str">
        <f>IFERROR(__xludf.DUMMYFUNCTION("""COMPUTED_VALUE"""),"")</f>
        <v/>
      </c>
      <c r="J770" t="str">
        <f>IFERROR(__xludf.DUMMYFUNCTION("""COMPUTED_VALUE"""),"")</f>
        <v/>
      </c>
      <c r="K770" t="str">
        <f>IFERROR(__xludf.DUMMYFUNCTION("""COMPUTED_VALUE"""),"")</f>
        <v/>
      </c>
    </row>
    <row r="771">
      <c r="A771" t="str">
        <f>IFERROR(__xludf.DUMMYFUNCTION("""COMPUTED_VALUE"""),"")</f>
        <v/>
      </c>
      <c r="B771" t="str">
        <f>IFERROR(__xludf.DUMMYFUNCTION("""COMPUTED_VALUE"""),"")</f>
        <v/>
      </c>
      <c r="C771" t="str">
        <f>IFERROR(__xludf.DUMMYFUNCTION("""COMPUTED_VALUE"""),"")</f>
        <v/>
      </c>
      <c r="D771" t="str">
        <f>IFERROR(__xludf.DUMMYFUNCTION("""COMPUTED_VALUE"""),"")</f>
        <v/>
      </c>
      <c r="E771" t="str">
        <f>IFERROR(__xludf.DUMMYFUNCTION("""COMPUTED_VALUE"""),"")</f>
        <v/>
      </c>
      <c r="F771" t="str">
        <f>IFERROR(__xludf.DUMMYFUNCTION("""COMPUTED_VALUE"""),"")</f>
        <v/>
      </c>
      <c r="G771" t="str">
        <f>IFERROR(__xludf.DUMMYFUNCTION("""COMPUTED_VALUE"""),"")</f>
        <v/>
      </c>
      <c r="H771" t="str">
        <f>IFERROR(__xludf.DUMMYFUNCTION("""COMPUTED_VALUE"""),"")</f>
        <v/>
      </c>
      <c r="I771" t="str">
        <f>IFERROR(__xludf.DUMMYFUNCTION("""COMPUTED_VALUE"""),"")</f>
        <v/>
      </c>
      <c r="J771" t="str">
        <f>IFERROR(__xludf.DUMMYFUNCTION("""COMPUTED_VALUE"""),"")</f>
        <v/>
      </c>
      <c r="K771" t="str">
        <f>IFERROR(__xludf.DUMMYFUNCTION("""COMPUTED_VALUE"""),"")</f>
        <v/>
      </c>
    </row>
    <row r="772">
      <c r="A772" t="str">
        <f>IFERROR(__xludf.DUMMYFUNCTION("""COMPUTED_VALUE"""),"")</f>
        <v/>
      </c>
      <c r="B772" t="str">
        <f>IFERROR(__xludf.DUMMYFUNCTION("""COMPUTED_VALUE"""),"")</f>
        <v/>
      </c>
      <c r="C772" t="str">
        <f>IFERROR(__xludf.DUMMYFUNCTION("""COMPUTED_VALUE"""),"")</f>
        <v/>
      </c>
      <c r="D772" t="str">
        <f>IFERROR(__xludf.DUMMYFUNCTION("""COMPUTED_VALUE"""),"")</f>
        <v/>
      </c>
      <c r="E772" t="str">
        <f>IFERROR(__xludf.DUMMYFUNCTION("""COMPUTED_VALUE"""),"")</f>
        <v/>
      </c>
      <c r="F772" t="str">
        <f>IFERROR(__xludf.DUMMYFUNCTION("""COMPUTED_VALUE"""),"")</f>
        <v/>
      </c>
      <c r="G772" t="str">
        <f>IFERROR(__xludf.DUMMYFUNCTION("""COMPUTED_VALUE"""),"")</f>
        <v/>
      </c>
      <c r="H772" t="str">
        <f>IFERROR(__xludf.DUMMYFUNCTION("""COMPUTED_VALUE"""),"")</f>
        <v/>
      </c>
      <c r="I772" t="str">
        <f>IFERROR(__xludf.DUMMYFUNCTION("""COMPUTED_VALUE"""),"")</f>
        <v/>
      </c>
      <c r="J772" t="str">
        <f>IFERROR(__xludf.DUMMYFUNCTION("""COMPUTED_VALUE"""),"")</f>
        <v/>
      </c>
      <c r="K772" t="str">
        <f>IFERROR(__xludf.DUMMYFUNCTION("""COMPUTED_VALUE"""),"")</f>
        <v/>
      </c>
    </row>
    <row r="773">
      <c r="A773" t="str">
        <f>IFERROR(__xludf.DUMMYFUNCTION("""COMPUTED_VALUE"""),"")</f>
        <v/>
      </c>
      <c r="B773" t="str">
        <f>IFERROR(__xludf.DUMMYFUNCTION("""COMPUTED_VALUE"""),"")</f>
        <v/>
      </c>
      <c r="C773" t="str">
        <f>IFERROR(__xludf.DUMMYFUNCTION("""COMPUTED_VALUE"""),"")</f>
        <v/>
      </c>
      <c r="D773" t="str">
        <f>IFERROR(__xludf.DUMMYFUNCTION("""COMPUTED_VALUE"""),"")</f>
        <v/>
      </c>
      <c r="E773" t="str">
        <f>IFERROR(__xludf.DUMMYFUNCTION("""COMPUTED_VALUE"""),"")</f>
        <v/>
      </c>
      <c r="F773" t="str">
        <f>IFERROR(__xludf.DUMMYFUNCTION("""COMPUTED_VALUE"""),"")</f>
        <v/>
      </c>
      <c r="G773" t="str">
        <f>IFERROR(__xludf.DUMMYFUNCTION("""COMPUTED_VALUE"""),"")</f>
        <v/>
      </c>
      <c r="H773" t="str">
        <f>IFERROR(__xludf.DUMMYFUNCTION("""COMPUTED_VALUE"""),"")</f>
        <v/>
      </c>
      <c r="I773" t="str">
        <f>IFERROR(__xludf.DUMMYFUNCTION("""COMPUTED_VALUE"""),"")</f>
        <v/>
      </c>
      <c r="J773" t="str">
        <f>IFERROR(__xludf.DUMMYFUNCTION("""COMPUTED_VALUE"""),"")</f>
        <v/>
      </c>
      <c r="K773" t="str">
        <f>IFERROR(__xludf.DUMMYFUNCTION("""COMPUTED_VALUE"""),"")</f>
        <v/>
      </c>
    </row>
    <row r="774">
      <c r="A774" t="str">
        <f>IFERROR(__xludf.DUMMYFUNCTION("""COMPUTED_VALUE"""),"")</f>
        <v/>
      </c>
      <c r="B774" t="str">
        <f>IFERROR(__xludf.DUMMYFUNCTION("""COMPUTED_VALUE"""),"")</f>
        <v/>
      </c>
      <c r="C774" t="str">
        <f>IFERROR(__xludf.DUMMYFUNCTION("""COMPUTED_VALUE"""),"")</f>
        <v/>
      </c>
      <c r="D774" t="str">
        <f>IFERROR(__xludf.DUMMYFUNCTION("""COMPUTED_VALUE"""),"")</f>
        <v/>
      </c>
      <c r="E774" t="str">
        <f>IFERROR(__xludf.DUMMYFUNCTION("""COMPUTED_VALUE"""),"")</f>
        <v/>
      </c>
      <c r="F774" t="str">
        <f>IFERROR(__xludf.DUMMYFUNCTION("""COMPUTED_VALUE"""),"")</f>
        <v/>
      </c>
      <c r="G774" t="str">
        <f>IFERROR(__xludf.DUMMYFUNCTION("""COMPUTED_VALUE"""),"")</f>
        <v/>
      </c>
      <c r="H774" t="str">
        <f>IFERROR(__xludf.DUMMYFUNCTION("""COMPUTED_VALUE"""),"")</f>
        <v/>
      </c>
      <c r="I774" t="str">
        <f>IFERROR(__xludf.DUMMYFUNCTION("""COMPUTED_VALUE"""),"")</f>
        <v/>
      </c>
      <c r="J774" t="str">
        <f>IFERROR(__xludf.DUMMYFUNCTION("""COMPUTED_VALUE"""),"")</f>
        <v/>
      </c>
      <c r="K774" t="str">
        <f>IFERROR(__xludf.DUMMYFUNCTION("""COMPUTED_VALUE"""),"")</f>
        <v/>
      </c>
    </row>
    <row r="775">
      <c r="A775" t="str">
        <f>IFERROR(__xludf.DUMMYFUNCTION("""COMPUTED_VALUE"""),"")</f>
        <v/>
      </c>
      <c r="B775" t="str">
        <f>IFERROR(__xludf.DUMMYFUNCTION("""COMPUTED_VALUE"""),"")</f>
        <v/>
      </c>
      <c r="C775" t="str">
        <f>IFERROR(__xludf.DUMMYFUNCTION("""COMPUTED_VALUE"""),"")</f>
        <v/>
      </c>
      <c r="D775" t="str">
        <f>IFERROR(__xludf.DUMMYFUNCTION("""COMPUTED_VALUE"""),"")</f>
        <v/>
      </c>
      <c r="E775" t="str">
        <f>IFERROR(__xludf.DUMMYFUNCTION("""COMPUTED_VALUE"""),"")</f>
        <v/>
      </c>
      <c r="F775" t="str">
        <f>IFERROR(__xludf.DUMMYFUNCTION("""COMPUTED_VALUE"""),"")</f>
        <v/>
      </c>
      <c r="G775" t="str">
        <f>IFERROR(__xludf.DUMMYFUNCTION("""COMPUTED_VALUE"""),"")</f>
        <v/>
      </c>
      <c r="H775" t="str">
        <f>IFERROR(__xludf.DUMMYFUNCTION("""COMPUTED_VALUE"""),"")</f>
        <v/>
      </c>
      <c r="I775" t="str">
        <f>IFERROR(__xludf.DUMMYFUNCTION("""COMPUTED_VALUE"""),"")</f>
        <v/>
      </c>
      <c r="J775" t="str">
        <f>IFERROR(__xludf.DUMMYFUNCTION("""COMPUTED_VALUE"""),"")</f>
        <v/>
      </c>
      <c r="K775" t="str">
        <f>IFERROR(__xludf.DUMMYFUNCTION("""COMPUTED_VALUE"""),"")</f>
        <v/>
      </c>
    </row>
    <row r="776">
      <c r="A776" t="str">
        <f>IFERROR(__xludf.DUMMYFUNCTION("""COMPUTED_VALUE"""),"")</f>
        <v/>
      </c>
      <c r="B776" t="str">
        <f>IFERROR(__xludf.DUMMYFUNCTION("""COMPUTED_VALUE"""),"")</f>
        <v/>
      </c>
      <c r="C776" t="str">
        <f>IFERROR(__xludf.DUMMYFUNCTION("""COMPUTED_VALUE"""),"")</f>
        <v/>
      </c>
      <c r="D776" t="str">
        <f>IFERROR(__xludf.DUMMYFUNCTION("""COMPUTED_VALUE"""),"")</f>
        <v/>
      </c>
      <c r="E776" t="str">
        <f>IFERROR(__xludf.DUMMYFUNCTION("""COMPUTED_VALUE"""),"")</f>
        <v/>
      </c>
      <c r="F776" t="str">
        <f>IFERROR(__xludf.DUMMYFUNCTION("""COMPUTED_VALUE"""),"")</f>
        <v/>
      </c>
      <c r="G776" t="str">
        <f>IFERROR(__xludf.DUMMYFUNCTION("""COMPUTED_VALUE"""),"")</f>
        <v/>
      </c>
      <c r="H776" t="str">
        <f>IFERROR(__xludf.DUMMYFUNCTION("""COMPUTED_VALUE"""),"")</f>
        <v/>
      </c>
      <c r="I776" t="str">
        <f>IFERROR(__xludf.DUMMYFUNCTION("""COMPUTED_VALUE"""),"")</f>
        <v/>
      </c>
      <c r="J776" t="str">
        <f>IFERROR(__xludf.DUMMYFUNCTION("""COMPUTED_VALUE"""),"")</f>
        <v/>
      </c>
      <c r="K776" t="str">
        <f>IFERROR(__xludf.DUMMYFUNCTION("""COMPUTED_VALUE"""),"")</f>
        <v/>
      </c>
    </row>
    <row r="777">
      <c r="A777" t="str">
        <f>IFERROR(__xludf.DUMMYFUNCTION("""COMPUTED_VALUE"""),"")</f>
        <v/>
      </c>
      <c r="B777" t="str">
        <f>IFERROR(__xludf.DUMMYFUNCTION("""COMPUTED_VALUE"""),"")</f>
        <v/>
      </c>
      <c r="C777" t="str">
        <f>IFERROR(__xludf.DUMMYFUNCTION("""COMPUTED_VALUE"""),"")</f>
        <v/>
      </c>
      <c r="D777" t="str">
        <f>IFERROR(__xludf.DUMMYFUNCTION("""COMPUTED_VALUE"""),"")</f>
        <v/>
      </c>
      <c r="E777" t="str">
        <f>IFERROR(__xludf.DUMMYFUNCTION("""COMPUTED_VALUE"""),"")</f>
        <v/>
      </c>
      <c r="F777" t="str">
        <f>IFERROR(__xludf.DUMMYFUNCTION("""COMPUTED_VALUE"""),"")</f>
        <v/>
      </c>
      <c r="G777" t="str">
        <f>IFERROR(__xludf.DUMMYFUNCTION("""COMPUTED_VALUE"""),"")</f>
        <v/>
      </c>
      <c r="H777" t="str">
        <f>IFERROR(__xludf.DUMMYFUNCTION("""COMPUTED_VALUE"""),"")</f>
        <v/>
      </c>
      <c r="I777" t="str">
        <f>IFERROR(__xludf.DUMMYFUNCTION("""COMPUTED_VALUE"""),"")</f>
        <v/>
      </c>
      <c r="J777" t="str">
        <f>IFERROR(__xludf.DUMMYFUNCTION("""COMPUTED_VALUE"""),"")</f>
        <v/>
      </c>
      <c r="K777" t="str">
        <f>IFERROR(__xludf.DUMMYFUNCTION("""COMPUTED_VALUE"""),"")</f>
        <v/>
      </c>
    </row>
    <row r="778">
      <c r="A778" t="str">
        <f>IFERROR(__xludf.DUMMYFUNCTION("""COMPUTED_VALUE"""),"")</f>
        <v/>
      </c>
      <c r="B778" t="str">
        <f>IFERROR(__xludf.DUMMYFUNCTION("""COMPUTED_VALUE"""),"")</f>
        <v/>
      </c>
      <c r="C778" t="str">
        <f>IFERROR(__xludf.DUMMYFUNCTION("""COMPUTED_VALUE"""),"")</f>
        <v/>
      </c>
      <c r="D778" t="str">
        <f>IFERROR(__xludf.DUMMYFUNCTION("""COMPUTED_VALUE"""),"")</f>
        <v/>
      </c>
      <c r="E778" t="str">
        <f>IFERROR(__xludf.DUMMYFUNCTION("""COMPUTED_VALUE"""),"")</f>
        <v/>
      </c>
      <c r="F778" t="str">
        <f>IFERROR(__xludf.DUMMYFUNCTION("""COMPUTED_VALUE"""),"")</f>
        <v/>
      </c>
      <c r="G778" t="str">
        <f>IFERROR(__xludf.DUMMYFUNCTION("""COMPUTED_VALUE"""),"")</f>
        <v/>
      </c>
      <c r="H778" t="str">
        <f>IFERROR(__xludf.DUMMYFUNCTION("""COMPUTED_VALUE"""),"")</f>
        <v/>
      </c>
      <c r="I778" t="str">
        <f>IFERROR(__xludf.DUMMYFUNCTION("""COMPUTED_VALUE"""),"")</f>
        <v/>
      </c>
      <c r="J778" t="str">
        <f>IFERROR(__xludf.DUMMYFUNCTION("""COMPUTED_VALUE"""),"")</f>
        <v/>
      </c>
      <c r="K778" t="str">
        <f>IFERROR(__xludf.DUMMYFUNCTION("""COMPUTED_VALUE"""),"")</f>
        <v/>
      </c>
    </row>
    <row r="779">
      <c r="A779" t="str">
        <f>IFERROR(__xludf.DUMMYFUNCTION("""COMPUTED_VALUE"""),"")</f>
        <v/>
      </c>
      <c r="B779" t="str">
        <f>IFERROR(__xludf.DUMMYFUNCTION("""COMPUTED_VALUE"""),"")</f>
        <v/>
      </c>
      <c r="C779" t="str">
        <f>IFERROR(__xludf.DUMMYFUNCTION("""COMPUTED_VALUE"""),"")</f>
        <v/>
      </c>
      <c r="D779" t="str">
        <f>IFERROR(__xludf.DUMMYFUNCTION("""COMPUTED_VALUE"""),"")</f>
        <v/>
      </c>
      <c r="E779" t="str">
        <f>IFERROR(__xludf.DUMMYFUNCTION("""COMPUTED_VALUE"""),"")</f>
        <v/>
      </c>
      <c r="F779" t="str">
        <f>IFERROR(__xludf.DUMMYFUNCTION("""COMPUTED_VALUE"""),"")</f>
        <v/>
      </c>
      <c r="G779" t="str">
        <f>IFERROR(__xludf.DUMMYFUNCTION("""COMPUTED_VALUE"""),"")</f>
        <v/>
      </c>
      <c r="H779" t="str">
        <f>IFERROR(__xludf.DUMMYFUNCTION("""COMPUTED_VALUE"""),"")</f>
        <v/>
      </c>
      <c r="I779" t="str">
        <f>IFERROR(__xludf.DUMMYFUNCTION("""COMPUTED_VALUE"""),"")</f>
        <v/>
      </c>
      <c r="J779" t="str">
        <f>IFERROR(__xludf.DUMMYFUNCTION("""COMPUTED_VALUE"""),"")</f>
        <v/>
      </c>
      <c r="K779" t="str">
        <f>IFERROR(__xludf.DUMMYFUNCTION("""COMPUTED_VALUE"""),"")</f>
        <v/>
      </c>
    </row>
    <row r="780">
      <c r="A780" t="str">
        <f>IFERROR(__xludf.DUMMYFUNCTION("""COMPUTED_VALUE"""),"")</f>
        <v/>
      </c>
      <c r="B780" t="str">
        <f>IFERROR(__xludf.DUMMYFUNCTION("""COMPUTED_VALUE"""),"")</f>
        <v/>
      </c>
      <c r="C780" t="str">
        <f>IFERROR(__xludf.DUMMYFUNCTION("""COMPUTED_VALUE"""),"")</f>
        <v/>
      </c>
      <c r="D780" t="str">
        <f>IFERROR(__xludf.DUMMYFUNCTION("""COMPUTED_VALUE"""),"")</f>
        <v/>
      </c>
      <c r="E780" t="str">
        <f>IFERROR(__xludf.DUMMYFUNCTION("""COMPUTED_VALUE"""),"")</f>
        <v/>
      </c>
      <c r="F780" t="str">
        <f>IFERROR(__xludf.DUMMYFUNCTION("""COMPUTED_VALUE"""),"")</f>
        <v/>
      </c>
      <c r="G780" t="str">
        <f>IFERROR(__xludf.DUMMYFUNCTION("""COMPUTED_VALUE"""),"")</f>
        <v/>
      </c>
      <c r="H780" t="str">
        <f>IFERROR(__xludf.DUMMYFUNCTION("""COMPUTED_VALUE"""),"")</f>
        <v/>
      </c>
      <c r="I780" t="str">
        <f>IFERROR(__xludf.DUMMYFUNCTION("""COMPUTED_VALUE"""),"")</f>
        <v/>
      </c>
      <c r="J780" t="str">
        <f>IFERROR(__xludf.DUMMYFUNCTION("""COMPUTED_VALUE"""),"")</f>
        <v/>
      </c>
      <c r="K780" t="str">
        <f>IFERROR(__xludf.DUMMYFUNCTION("""COMPUTED_VALUE"""),"")</f>
        <v/>
      </c>
    </row>
    <row r="781">
      <c r="A781" t="str">
        <f>IFERROR(__xludf.DUMMYFUNCTION("""COMPUTED_VALUE"""),"")</f>
        <v/>
      </c>
      <c r="B781" t="str">
        <f>IFERROR(__xludf.DUMMYFUNCTION("""COMPUTED_VALUE"""),"")</f>
        <v/>
      </c>
      <c r="C781" t="str">
        <f>IFERROR(__xludf.DUMMYFUNCTION("""COMPUTED_VALUE"""),"")</f>
        <v/>
      </c>
      <c r="D781" t="str">
        <f>IFERROR(__xludf.DUMMYFUNCTION("""COMPUTED_VALUE"""),"")</f>
        <v/>
      </c>
      <c r="E781" t="str">
        <f>IFERROR(__xludf.DUMMYFUNCTION("""COMPUTED_VALUE"""),"")</f>
        <v/>
      </c>
      <c r="F781" t="str">
        <f>IFERROR(__xludf.DUMMYFUNCTION("""COMPUTED_VALUE"""),"")</f>
        <v/>
      </c>
      <c r="G781" t="str">
        <f>IFERROR(__xludf.DUMMYFUNCTION("""COMPUTED_VALUE"""),"")</f>
        <v/>
      </c>
      <c r="H781" t="str">
        <f>IFERROR(__xludf.DUMMYFUNCTION("""COMPUTED_VALUE"""),"")</f>
        <v/>
      </c>
      <c r="I781" t="str">
        <f>IFERROR(__xludf.DUMMYFUNCTION("""COMPUTED_VALUE"""),"")</f>
        <v/>
      </c>
      <c r="J781" t="str">
        <f>IFERROR(__xludf.DUMMYFUNCTION("""COMPUTED_VALUE"""),"")</f>
        <v/>
      </c>
      <c r="K781" t="str">
        <f>IFERROR(__xludf.DUMMYFUNCTION("""COMPUTED_VALUE"""),"")</f>
        <v/>
      </c>
    </row>
    <row r="782">
      <c r="A782" t="str">
        <f>IFERROR(__xludf.DUMMYFUNCTION("""COMPUTED_VALUE"""),"")</f>
        <v/>
      </c>
      <c r="B782" t="str">
        <f>IFERROR(__xludf.DUMMYFUNCTION("""COMPUTED_VALUE"""),"")</f>
        <v/>
      </c>
      <c r="C782" t="str">
        <f>IFERROR(__xludf.DUMMYFUNCTION("""COMPUTED_VALUE"""),"")</f>
        <v/>
      </c>
      <c r="D782" t="str">
        <f>IFERROR(__xludf.DUMMYFUNCTION("""COMPUTED_VALUE"""),"")</f>
        <v/>
      </c>
      <c r="E782" t="str">
        <f>IFERROR(__xludf.DUMMYFUNCTION("""COMPUTED_VALUE"""),"")</f>
        <v/>
      </c>
      <c r="F782" t="str">
        <f>IFERROR(__xludf.DUMMYFUNCTION("""COMPUTED_VALUE"""),"")</f>
        <v/>
      </c>
      <c r="G782" t="str">
        <f>IFERROR(__xludf.DUMMYFUNCTION("""COMPUTED_VALUE"""),"")</f>
        <v/>
      </c>
      <c r="H782" t="str">
        <f>IFERROR(__xludf.DUMMYFUNCTION("""COMPUTED_VALUE"""),"")</f>
        <v/>
      </c>
      <c r="I782" t="str">
        <f>IFERROR(__xludf.DUMMYFUNCTION("""COMPUTED_VALUE"""),"")</f>
        <v/>
      </c>
      <c r="J782" t="str">
        <f>IFERROR(__xludf.DUMMYFUNCTION("""COMPUTED_VALUE"""),"")</f>
        <v/>
      </c>
      <c r="K782" t="str">
        <f>IFERROR(__xludf.DUMMYFUNCTION("""COMPUTED_VALUE"""),"")</f>
        <v/>
      </c>
    </row>
    <row r="783">
      <c r="A783" t="str">
        <f>IFERROR(__xludf.DUMMYFUNCTION("""COMPUTED_VALUE"""),"")</f>
        <v/>
      </c>
      <c r="B783" t="str">
        <f>IFERROR(__xludf.DUMMYFUNCTION("""COMPUTED_VALUE"""),"")</f>
        <v/>
      </c>
      <c r="C783" t="str">
        <f>IFERROR(__xludf.DUMMYFUNCTION("""COMPUTED_VALUE"""),"")</f>
        <v/>
      </c>
      <c r="D783" t="str">
        <f>IFERROR(__xludf.DUMMYFUNCTION("""COMPUTED_VALUE"""),"")</f>
        <v/>
      </c>
      <c r="E783" t="str">
        <f>IFERROR(__xludf.DUMMYFUNCTION("""COMPUTED_VALUE"""),"")</f>
        <v/>
      </c>
      <c r="F783" t="str">
        <f>IFERROR(__xludf.DUMMYFUNCTION("""COMPUTED_VALUE"""),"")</f>
        <v/>
      </c>
      <c r="G783" t="str">
        <f>IFERROR(__xludf.DUMMYFUNCTION("""COMPUTED_VALUE"""),"")</f>
        <v/>
      </c>
      <c r="H783" t="str">
        <f>IFERROR(__xludf.DUMMYFUNCTION("""COMPUTED_VALUE"""),"")</f>
        <v/>
      </c>
      <c r="I783" t="str">
        <f>IFERROR(__xludf.DUMMYFUNCTION("""COMPUTED_VALUE"""),"")</f>
        <v/>
      </c>
      <c r="J783" t="str">
        <f>IFERROR(__xludf.DUMMYFUNCTION("""COMPUTED_VALUE"""),"")</f>
        <v/>
      </c>
      <c r="K783" t="str">
        <f>IFERROR(__xludf.DUMMYFUNCTION("""COMPUTED_VALUE"""),"")</f>
        <v/>
      </c>
    </row>
    <row r="784">
      <c r="A784" t="str">
        <f>IFERROR(__xludf.DUMMYFUNCTION("""COMPUTED_VALUE"""),"")</f>
        <v/>
      </c>
      <c r="B784" t="str">
        <f>IFERROR(__xludf.DUMMYFUNCTION("""COMPUTED_VALUE"""),"")</f>
        <v/>
      </c>
      <c r="C784" t="str">
        <f>IFERROR(__xludf.DUMMYFUNCTION("""COMPUTED_VALUE"""),"")</f>
        <v/>
      </c>
      <c r="D784" t="str">
        <f>IFERROR(__xludf.DUMMYFUNCTION("""COMPUTED_VALUE"""),"")</f>
        <v/>
      </c>
      <c r="E784" t="str">
        <f>IFERROR(__xludf.DUMMYFUNCTION("""COMPUTED_VALUE"""),"")</f>
        <v/>
      </c>
      <c r="F784" t="str">
        <f>IFERROR(__xludf.DUMMYFUNCTION("""COMPUTED_VALUE"""),"")</f>
        <v/>
      </c>
      <c r="G784" t="str">
        <f>IFERROR(__xludf.DUMMYFUNCTION("""COMPUTED_VALUE"""),"")</f>
        <v/>
      </c>
      <c r="H784" t="str">
        <f>IFERROR(__xludf.DUMMYFUNCTION("""COMPUTED_VALUE"""),"")</f>
        <v/>
      </c>
      <c r="I784" t="str">
        <f>IFERROR(__xludf.DUMMYFUNCTION("""COMPUTED_VALUE"""),"")</f>
        <v/>
      </c>
      <c r="J784" t="str">
        <f>IFERROR(__xludf.DUMMYFUNCTION("""COMPUTED_VALUE"""),"")</f>
        <v/>
      </c>
      <c r="K784" t="str">
        <f>IFERROR(__xludf.DUMMYFUNCTION("""COMPUTED_VALUE"""),"")</f>
        <v/>
      </c>
    </row>
    <row r="785">
      <c r="A785" t="str">
        <f>IFERROR(__xludf.DUMMYFUNCTION("""COMPUTED_VALUE"""),"")</f>
        <v/>
      </c>
      <c r="B785" t="str">
        <f>IFERROR(__xludf.DUMMYFUNCTION("""COMPUTED_VALUE"""),"")</f>
        <v/>
      </c>
      <c r="C785" t="str">
        <f>IFERROR(__xludf.DUMMYFUNCTION("""COMPUTED_VALUE"""),"")</f>
        <v/>
      </c>
      <c r="D785" t="str">
        <f>IFERROR(__xludf.DUMMYFUNCTION("""COMPUTED_VALUE"""),"")</f>
        <v/>
      </c>
      <c r="E785" t="str">
        <f>IFERROR(__xludf.DUMMYFUNCTION("""COMPUTED_VALUE"""),"")</f>
        <v/>
      </c>
      <c r="F785" t="str">
        <f>IFERROR(__xludf.DUMMYFUNCTION("""COMPUTED_VALUE"""),"")</f>
        <v/>
      </c>
      <c r="G785" t="str">
        <f>IFERROR(__xludf.DUMMYFUNCTION("""COMPUTED_VALUE"""),"")</f>
        <v/>
      </c>
      <c r="H785" t="str">
        <f>IFERROR(__xludf.DUMMYFUNCTION("""COMPUTED_VALUE"""),"")</f>
        <v/>
      </c>
      <c r="I785" t="str">
        <f>IFERROR(__xludf.DUMMYFUNCTION("""COMPUTED_VALUE"""),"")</f>
        <v/>
      </c>
      <c r="J785" t="str">
        <f>IFERROR(__xludf.DUMMYFUNCTION("""COMPUTED_VALUE"""),"")</f>
        <v/>
      </c>
      <c r="K785" t="str">
        <f>IFERROR(__xludf.DUMMYFUNCTION("""COMPUTED_VALUE"""),"")</f>
        <v/>
      </c>
    </row>
    <row r="786">
      <c r="A786" t="str">
        <f>IFERROR(__xludf.DUMMYFUNCTION("""COMPUTED_VALUE"""),"")</f>
        <v/>
      </c>
      <c r="B786" t="str">
        <f>IFERROR(__xludf.DUMMYFUNCTION("""COMPUTED_VALUE"""),"")</f>
        <v/>
      </c>
      <c r="C786" t="str">
        <f>IFERROR(__xludf.DUMMYFUNCTION("""COMPUTED_VALUE"""),"")</f>
        <v/>
      </c>
      <c r="D786" t="str">
        <f>IFERROR(__xludf.DUMMYFUNCTION("""COMPUTED_VALUE"""),"")</f>
        <v/>
      </c>
      <c r="E786" t="str">
        <f>IFERROR(__xludf.DUMMYFUNCTION("""COMPUTED_VALUE"""),"")</f>
        <v/>
      </c>
      <c r="F786" t="str">
        <f>IFERROR(__xludf.DUMMYFUNCTION("""COMPUTED_VALUE"""),"")</f>
        <v/>
      </c>
      <c r="G786" t="str">
        <f>IFERROR(__xludf.DUMMYFUNCTION("""COMPUTED_VALUE"""),"")</f>
        <v/>
      </c>
      <c r="H786" t="str">
        <f>IFERROR(__xludf.DUMMYFUNCTION("""COMPUTED_VALUE"""),"")</f>
        <v/>
      </c>
      <c r="I786" t="str">
        <f>IFERROR(__xludf.DUMMYFUNCTION("""COMPUTED_VALUE"""),"")</f>
        <v/>
      </c>
      <c r="J786" t="str">
        <f>IFERROR(__xludf.DUMMYFUNCTION("""COMPUTED_VALUE"""),"")</f>
        <v/>
      </c>
      <c r="K786" t="str">
        <f>IFERROR(__xludf.DUMMYFUNCTION("""COMPUTED_VALUE"""),"")</f>
        <v/>
      </c>
    </row>
    <row r="787">
      <c r="A787" t="str">
        <f>IFERROR(__xludf.DUMMYFUNCTION("""COMPUTED_VALUE"""),"")</f>
        <v/>
      </c>
      <c r="B787" t="str">
        <f>IFERROR(__xludf.DUMMYFUNCTION("""COMPUTED_VALUE"""),"")</f>
        <v/>
      </c>
      <c r="C787" t="str">
        <f>IFERROR(__xludf.DUMMYFUNCTION("""COMPUTED_VALUE"""),"")</f>
        <v/>
      </c>
      <c r="D787" t="str">
        <f>IFERROR(__xludf.DUMMYFUNCTION("""COMPUTED_VALUE"""),"")</f>
        <v/>
      </c>
      <c r="E787" t="str">
        <f>IFERROR(__xludf.DUMMYFUNCTION("""COMPUTED_VALUE"""),"")</f>
        <v/>
      </c>
      <c r="F787" t="str">
        <f>IFERROR(__xludf.DUMMYFUNCTION("""COMPUTED_VALUE"""),"")</f>
        <v/>
      </c>
      <c r="G787" t="str">
        <f>IFERROR(__xludf.DUMMYFUNCTION("""COMPUTED_VALUE"""),"")</f>
        <v/>
      </c>
      <c r="H787" t="str">
        <f>IFERROR(__xludf.DUMMYFUNCTION("""COMPUTED_VALUE"""),"")</f>
        <v/>
      </c>
      <c r="I787" t="str">
        <f>IFERROR(__xludf.DUMMYFUNCTION("""COMPUTED_VALUE"""),"")</f>
        <v/>
      </c>
      <c r="J787" t="str">
        <f>IFERROR(__xludf.DUMMYFUNCTION("""COMPUTED_VALUE"""),"")</f>
        <v/>
      </c>
      <c r="K787" t="str">
        <f>IFERROR(__xludf.DUMMYFUNCTION("""COMPUTED_VALUE"""),"")</f>
        <v/>
      </c>
    </row>
    <row r="788">
      <c r="A788" t="str">
        <f>IFERROR(__xludf.DUMMYFUNCTION("""COMPUTED_VALUE"""),"")</f>
        <v/>
      </c>
      <c r="B788" t="str">
        <f>IFERROR(__xludf.DUMMYFUNCTION("""COMPUTED_VALUE"""),"")</f>
        <v/>
      </c>
      <c r="C788" t="str">
        <f>IFERROR(__xludf.DUMMYFUNCTION("""COMPUTED_VALUE"""),"")</f>
        <v/>
      </c>
      <c r="D788" t="str">
        <f>IFERROR(__xludf.DUMMYFUNCTION("""COMPUTED_VALUE"""),"")</f>
        <v/>
      </c>
      <c r="E788" t="str">
        <f>IFERROR(__xludf.DUMMYFUNCTION("""COMPUTED_VALUE"""),"")</f>
        <v/>
      </c>
      <c r="F788" t="str">
        <f>IFERROR(__xludf.DUMMYFUNCTION("""COMPUTED_VALUE"""),"")</f>
        <v/>
      </c>
      <c r="G788" t="str">
        <f>IFERROR(__xludf.DUMMYFUNCTION("""COMPUTED_VALUE"""),"")</f>
        <v/>
      </c>
      <c r="H788" t="str">
        <f>IFERROR(__xludf.DUMMYFUNCTION("""COMPUTED_VALUE"""),"")</f>
        <v/>
      </c>
      <c r="I788" t="str">
        <f>IFERROR(__xludf.DUMMYFUNCTION("""COMPUTED_VALUE"""),"")</f>
        <v/>
      </c>
      <c r="J788" t="str">
        <f>IFERROR(__xludf.DUMMYFUNCTION("""COMPUTED_VALUE"""),"")</f>
        <v/>
      </c>
      <c r="K788" t="str">
        <f>IFERROR(__xludf.DUMMYFUNCTION("""COMPUTED_VALUE"""),"")</f>
        <v/>
      </c>
    </row>
    <row r="789">
      <c r="A789" t="str">
        <f>IFERROR(__xludf.DUMMYFUNCTION("""COMPUTED_VALUE"""),"")</f>
        <v/>
      </c>
      <c r="B789" t="str">
        <f>IFERROR(__xludf.DUMMYFUNCTION("""COMPUTED_VALUE"""),"")</f>
        <v/>
      </c>
      <c r="C789" t="str">
        <f>IFERROR(__xludf.DUMMYFUNCTION("""COMPUTED_VALUE"""),"")</f>
        <v/>
      </c>
      <c r="D789" t="str">
        <f>IFERROR(__xludf.DUMMYFUNCTION("""COMPUTED_VALUE"""),"")</f>
        <v/>
      </c>
      <c r="E789" t="str">
        <f>IFERROR(__xludf.DUMMYFUNCTION("""COMPUTED_VALUE"""),"")</f>
        <v/>
      </c>
      <c r="F789" t="str">
        <f>IFERROR(__xludf.DUMMYFUNCTION("""COMPUTED_VALUE"""),"")</f>
        <v/>
      </c>
      <c r="G789" t="str">
        <f>IFERROR(__xludf.DUMMYFUNCTION("""COMPUTED_VALUE"""),"")</f>
        <v/>
      </c>
      <c r="H789" t="str">
        <f>IFERROR(__xludf.DUMMYFUNCTION("""COMPUTED_VALUE"""),"")</f>
        <v/>
      </c>
      <c r="I789" t="str">
        <f>IFERROR(__xludf.DUMMYFUNCTION("""COMPUTED_VALUE"""),"")</f>
        <v/>
      </c>
      <c r="J789" t="str">
        <f>IFERROR(__xludf.DUMMYFUNCTION("""COMPUTED_VALUE"""),"")</f>
        <v/>
      </c>
      <c r="K789" t="str">
        <f>IFERROR(__xludf.DUMMYFUNCTION("""COMPUTED_VALUE"""),"")</f>
        <v/>
      </c>
    </row>
    <row r="790">
      <c r="A790" t="str">
        <f>IFERROR(__xludf.DUMMYFUNCTION("""COMPUTED_VALUE"""),"")</f>
        <v/>
      </c>
      <c r="B790" t="str">
        <f>IFERROR(__xludf.DUMMYFUNCTION("""COMPUTED_VALUE"""),"")</f>
        <v/>
      </c>
      <c r="C790" t="str">
        <f>IFERROR(__xludf.DUMMYFUNCTION("""COMPUTED_VALUE"""),"")</f>
        <v/>
      </c>
      <c r="D790" t="str">
        <f>IFERROR(__xludf.DUMMYFUNCTION("""COMPUTED_VALUE"""),"")</f>
        <v/>
      </c>
      <c r="E790" t="str">
        <f>IFERROR(__xludf.DUMMYFUNCTION("""COMPUTED_VALUE"""),"")</f>
        <v/>
      </c>
      <c r="F790" t="str">
        <f>IFERROR(__xludf.DUMMYFUNCTION("""COMPUTED_VALUE"""),"")</f>
        <v/>
      </c>
      <c r="G790" t="str">
        <f>IFERROR(__xludf.DUMMYFUNCTION("""COMPUTED_VALUE"""),"")</f>
        <v/>
      </c>
      <c r="H790" t="str">
        <f>IFERROR(__xludf.DUMMYFUNCTION("""COMPUTED_VALUE"""),"")</f>
        <v/>
      </c>
      <c r="I790" t="str">
        <f>IFERROR(__xludf.DUMMYFUNCTION("""COMPUTED_VALUE"""),"")</f>
        <v/>
      </c>
      <c r="J790" t="str">
        <f>IFERROR(__xludf.DUMMYFUNCTION("""COMPUTED_VALUE"""),"")</f>
        <v/>
      </c>
      <c r="K790" t="str">
        <f>IFERROR(__xludf.DUMMYFUNCTION("""COMPUTED_VALUE"""),"")</f>
        <v/>
      </c>
    </row>
    <row r="791">
      <c r="A791" t="str">
        <f>IFERROR(__xludf.DUMMYFUNCTION("""COMPUTED_VALUE"""),"")</f>
        <v/>
      </c>
      <c r="B791" t="str">
        <f>IFERROR(__xludf.DUMMYFUNCTION("""COMPUTED_VALUE"""),"")</f>
        <v/>
      </c>
      <c r="C791" t="str">
        <f>IFERROR(__xludf.DUMMYFUNCTION("""COMPUTED_VALUE"""),"")</f>
        <v/>
      </c>
      <c r="D791" t="str">
        <f>IFERROR(__xludf.DUMMYFUNCTION("""COMPUTED_VALUE"""),"")</f>
        <v/>
      </c>
      <c r="E791" t="str">
        <f>IFERROR(__xludf.DUMMYFUNCTION("""COMPUTED_VALUE"""),"")</f>
        <v/>
      </c>
      <c r="F791" t="str">
        <f>IFERROR(__xludf.DUMMYFUNCTION("""COMPUTED_VALUE"""),"")</f>
        <v/>
      </c>
      <c r="G791" t="str">
        <f>IFERROR(__xludf.DUMMYFUNCTION("""COMPUTED_VALUE"""),"")</f>
        <v/>
      </c>
      <c r="H791" t="str">
        <f>IFERROR(__xludf.DUMMYFUNCTION("""COMPUTED_VALUE"""),"")</f>
        <v/>
      </c>
      <c r="I791" t="str">
        <f>IFERROR(__xludf.DUMMYFUNCTION("""COMPUTED_VALUE"""),"")</f>
        <v/>
      </c>
      <c r="J791" t="str">
        <f>IFERROR(__xludf.DUMMYFUNCTION("""COMPUTED_VALUE"""),"")</f>
        <v/>
      </c>
      <c r="K791" t="str">
        <f>IFERROR(__xludf.DUMMYFUNCTION("""COMPUTED_VALUE"""),"")</f>
        <v/>
      </c>
    </row>
    <row r="792">
      <c r="A792" t="str">
        <f>IFERROR(__xludf.DUMMYFUNCTION("""COMPUTED_VALUE"""),"")</f>
        <v/>
      </c>
      <c r="B792" t="str">
        <f>IFERROR(__xludf.DUMMYFUNCTION("""COMPUTED_VALUE"""),"")</f>
        <v/>
      </c>
      <c r="C792" t="str">
        <f>IFERROR(__xludf.DUMMYFUNCTION("""COMPUTED_VALUE"""),"")</f>
        <v/>
      </c>
      <c r="D792" t="str">
        <f>IFERROR(__xludf.DUMMYFUNCTION("""COMPUTED_VALUE"""),"")</f>
        <v/>
      </c>
      <c r="E792" t="str">
        <f>IFERROR(__xludf.DUMMYFUNCTION("""COMPUTED_VALUE"""),"")</f>
        <v/>
      </c>
      <c r="F792" t="str">
        <f>IFERROR(__xludf.DUMMYFUNCTION("""COMPUTED_VALUE"""),"")</f>
        <v/>
      </c>
      <c r="G792" t="str">
        <f>IFERROR(__xludf.DUMMYFUNCTION("""COMPUTED_VALUE"""),"")</f>
        <v/>
      </c>
      <c r="H792" t="str">
        <f>IFERROR(__xludf.DUMMYFUNCTION("""COMPUTED_VALUE"""),"")</f>
        <v/>
      </c>
      <c r="I792" t="str">
        <f>IFERROR(__xludf.DUMMYFUNCTION("""COMPUTED_VALUE"""),"")</f>
        <v/>
      </c>
      <c r="J792" t="str">
        <f>IFERROR(__xludf.DUMMYFUNCTION("""COMPUTED_VALUE"""),"")</f>
        <v/>
      </c>
      <c r="K792" t="str">
        <f>IFERROR(__xludf.DUMMYFUNCTION("""COMPUTED_VALUE"""),"")</f>
        <v/>
      </c>
    </row>
    <row r="793">
      <c r="A793" t="str">
        <f>IFERROR(__xludf.DUMMYFUNCTION("""COMPUTED_VALUE"""),"")</f>
        <v/>
      </c>
      <c r="B793" t="str">
        <f>IFERROR(__xludf.DUMMYFUNCTION("""COMPUTED_VALUE"""),"")</f>
        <v/>
      </c>
      <c r="C793" t="str">
        <f>IFERROR(__xludf.DUMMYFUNCTION("""COMPUTED_VALUE"""),"")</f>
        <v/>
      </c>
      <c r="D793" t="str">
        <f>IFERROR(__xludf.DUMMYFUNCTION("""COMPUTED_VALUE"""),"")</f>
        <v/>
      </c>
      <c r="E793" t="str">
        <f>IFERROR(__xludf.DUMMYFUNCTION("""COMPUTED_VALUE"""),"")</f>
        <v/>
      </c>
      <c r="F793" t="str">
        <f>IFERROR(__xludf.DUMMYFUNCTION("""COMPUTED_VALUE"""),"")</f>
        <v/>
      </c>
      <c r="G793" t="str">
        <f>IFERROR(__xludf.DUMMYFUNCTION("""COMPUTED_VALUE"""),"")</f>
        <v/>
      </c>
      <c r="H793" t="str">
        <f>IFERROR(__xludf.DUMMYFUNCTION("""COMPUTED_VALUE"""),"")</f>
        <v/>
      </c>
      <c r="I793" t="str">
        <f>IFERROR(__xludf.DUMMYFUNCTION("""COMPUTED_VALUE"""),"")</f>
        <v/>
      </c>
      <c r="J793" t="str">
        <f>IFERROR(__xludf.DUMMYFUNCTION("""COMPUTED_VALUE"""),"")</f>
        <v/>
      </c>
      <c r="K793" t="str">
        <f>IFERROR(__xludf.DUMMYFUNCTION("""COMPUTED_VALUE"""),"")</f>
        <v/>
      </c>
    </row>
    <row r="794">
      <c r="A794" t="str">
        <f>IFERROR(__xludf.DUMMYFUNCTION("""COMPUTED_VALUE"""),"")</f>
        <v/>
      </c>
      <c r="B794" t="str">
        <f>IFERROR(__xludf.DUMMYFUNCTION("""COMPUTED_VALUE"""),"")</f>
        <v/>
      </c>
      <c r="C794" t="str">
        <f>IFERROR(__xludf.DUMMYFUNCTION("""COMPUTED_VALUE"""),"")</f>
        <v/>
      </c>
      <c r="D794" t="str">
        <f>IFERROR(__xludf.DUMMYFUNCTION("""COMPUTED_VALUE"""),"")</f>
        <v/>
      </c>
      <c r="E794" t="str">
        <f>IFERROR(__xludf.DUMMYFUNCTION("""COMPUTED_VALUE"""),"")</f>
        <v/>
      </c>
      <c r="F794" t="str">
        <f>IFERROR(__xludf.DUMMYFUNCTION("""COMPUTED_VALUE"""),"")</f>
        <v/>
      </c>
      <c r="G794" t="str">
        <f>IFERROR(__xludf.DUMMYFUNCTION("""COMPUTED_VALUE"""),"")</f>
        <v/>
      </c>
      <c r="H794" t="str">
        <f>IFERROR(__xludf.DUMMYFUNCTION("""COMPUTED_VALUE"""),"")</f>
        <v/>
      </c>
      <c r="I794" t="str">
        <f>IFERROR(__xludf.DUMMYFUNCTION("""COMPUTED_VALUE"""),"")</f>
        <v/>
      </c>
      <c r="J794" t="str">
        <f>IFERROR(__xludf.DUMMYFUNCTION("""COMPUTED_VALUE"""),"")</f>
        <v/>
      </c>
      <c r="K794" t="str">
        <f>IFERROR(__xludf.DUMMYFUNCTION("""COMPUTED_VALUE"""),"")</f>
        <v/>
      </c>
    </row>
    <row r="795">
      <c r="A795" t="str">
        <f>IFERROR(__xludf.DUMMYFUNCTION("""COMPUTED_VALUE"""),"")</f>
        <v/>
      </c>
      <c r="B795" t="str">
        <f>IFERROR(__xludf.DUMMYFUNCTION("""COMPUTED_VALUE"""),"")</f>
        <v/>
      </c>
      <c r="C795" t="str">
        <f>IFERROR(__xludf.DUMMYFUNCTION("""COMPUTED_VALUE"""),"")</f>
        <v/>
      </c>
      <c r="D795" t="str">
        <f>IFERROR(__xludf.DUMMYFUNCTION("""COMPUTED_VALUE"""),"")</f>
        <v/>
      </c>
      <c r="E795" t="str">
        <f>IFERROR(__xludf.DUMMYFUNCTION("""COMPUTED_VALUE"""),"")</f>
        <v/>
      </c>
      <c r="F795" t="str">
        <f>IFERROR(__xludf.DUMMYFUNCTION("""COMPUTED_VALUE"""),"")</f>
        <v/>
      </c>
      <c r="G795" t="str">
        <f>IFERROR(__xludf.DUMMYFUNCTION("""COMPUTED_VALUE"""),"")</f>
        <v/>
      </c>
      <c r="H795" t="str">
        <f>IFERROR(__xludf.DUMMYFUNCTION("""COMPUTED_VALUE"""),"")</f>
        <v/>
      </c>
      <c r="I795" t="str">
        <f>IFERROR(__xludf.DUMMYFUNCTION("""COMPUTED_VALUE"""),"")</f>
        <v/>
      </c>
      <c r="J795" t="str">
        <f>IFERROR(__xludf.DUMMYFUNCTION("""COMPUTED_VALUE"""),"")</f>
        <v/>
      </c>
      <c r="K795" t="str">
        <f>IFERROR(__xludf.DUMMYFUNCTION("""COMPUTED_VALUE"""),"")</f>
        <v/>
      </c>
    </row>
    <row r="796">
      <c r="A796" t="str">
        <f>IFERROR(__xludf.DUMMYFUNCTION("""COMPUTED_VALUE"""),"")</f>
        <v/>
      </c>
      <c r="B796" t="str">
        <f>IFERROR(__xludf.DUMMYFUNCTION("""COMPUTED_VALUE"""),"")</f>
        <v/>
      </c>
      <c r="C796" t="str">
        <f>IFERROR(__xludf.DUMMYFUNCTION("""COMPUTED_VALUE"""),"")</f>
        <v/>
      </c>
      <c r="D796" t="str">
        <f>IFERROR(__xludf.DUMMYFUNCTION("""COMPUTED_VALUE"""),"")</f>
        <v/>
      </c>
      <c r="E796" t="str">
        <f>IFERROR(__xludf.DUMMYFUNCTION("""COMPUTED_VALUE"""),"")</f>
        <v/>
      </c>
      <c r="F796" t="str">
        <f>IFERROR(__xludf.DUMMYFUNCTION("""COMPUTED_VALUE"""),"")</f>
        <v/>
      </c>
      <c r="G796" t="str">
        <f>IFERROR(__xludf.DUMMYFUNCTION("""COMPUTED_VALUE"""),"")</f>
        <v/>
      </c>
      <c r="H796" t="str">
        <f>IFERROR(__xludf.DUMMYFUNCTION("""COMPUTED_VALUE"""),"")</f>
        <v/>
      </c>
      <c r="I796" t="str">
        <f>IFERROR(__xludf.DUMMYFUNCTION("""COMPUTED_VALUE"""),"")</f>
        <v/>
      </c>
      <c r="J796" t="str">
        <f>IFERROR(__xludf.DUMMYFUNCTION("""COMPUTED_VALUE"""),"")</f>
        <v/>
      </c>
      <c r="K796" t="str">
        <f>IFERROR(__xludf.DUMMYFUNCTION("""COMPUTED_VALUE"""),"")</f>
        <v/>
      </c>
    </row>
    <row r="797">
      <c r="A797" t="str">
        <f>IFERROR(__xludf.DUMMYFUNCTION("""COMPUTED_VALUE"""),"")</f>
        <v/>
      </c>
      <c r="B797" t="str">
        <f>IFERROR(__xludf.DUMMYFUNCTION("""COMPUTED_VALUE"""),"")</f>
        <v/>
      </c>
      <c r="C797" t="str">
        <f>IFERROR(__xludf.DUMMYFUNCTION("""COMPUTED_VALUE"""),"")</f>
        <v/>
      </c>
      <c r="D797" t="str">
        <f>IFERROR(__xludf.DUMMYFUNCTION("""COMPUTED_VALUE"""),"")</f>
        <v/>
      </c>
      <c r="E797" t="str">
        <f>IFERROR(__xludf.DUMMYFUNCTION("""COMPUTED_VALUE"""),"")</f>
        <v/>
      </c>
      <c r="F797" t="str">
        <f>IFERROR(__xludf.DUMMYFUNCTION("""COMPUTED_VALUE"""),"")</f>
        <v/>
      </c>
      <c r="G797" t="str">
        <f>IFERROR(__xludf.DUMMYFUNCTION("""COMPUTED_VALUE"""),"")</f>
        <v/>
      </c>
      <c r="H797" t="str">
        <f>IFERROR(__xludf.DUMMYFUNCTION("""COMPUTED_VALUE"""),"")</f>
        <v/>
      </c>
      <c r="I797" t="str">
        <f>IFERROR(__xludf.DUMMYFUNCTION("""COMPUTED_VALUE"""),"")</f>
        <v/>
      </c>
      <c r="J797" t="str">
        <f>IFERROR(__xludf.DUMMYFUNCTION("""COMPUTED_VALUE"""),"")</f>
        <v/>
      </c>
      <c r="K797" t="str">
        <f>IFERROR(__xludf.DUMMYFUNCTION("""COMPUTED_VALUE"""),"")</f>
        <v/>
      </c>
    </row>
    <row r="798">
      <c r="A798" t="str">
        <f>IFERROR(__xludf.DUMMYFUNCTION("""COMPUTED_VALUE"""),"")</f>
        <v/>
      </c>
      <c r="B798" t="str">
        <f>IFERROR(__xludf.DUMMYFUNCTION("""COMPUTED_VALUE"""),"")</f>
        <v/>
      </c>
      <c r="C798" t="str">
        <f>IFERROR(__xludf.DUMMYFUNCTION("""COMPUTED_VALUE"""),"")</f>
        <v/>
      </c>
      <c r="D798" t="str">
        <f>IFERROR(__xludf.DUMMYFUNCTION("""COMPUTED_VALUE"""),"")</f>
        <v/>
      </c>
      <c r="E798" t="str">
        <f>IFERROR(__xludf.DUMMYFUNCTION("""COMPUTED_VALUE"""),"")</f>
        <v/>
      </c>
      <c r="F798" t="str">
        <f>IFERROR(__xludf.DUMMYFUNCTION("""COMPUTED_VALUE"""),"")</f>
        <v/>
      </c>
      <c r="G798" t="str">
        <f>IFERROR(__xludf.DUMMYFUNCTION("""COMPUTED_VALUE"""),"")</f>
        <v/>
      </c>
      <c r="H798" t="str">
        <f>IFERROR(__xludf.DUMMYFUNCTION("""COMPUTED_VALUE"""),"")</f>
        <v/>
      </c>
      <c r="I798" t="str">
        <f>IFERROR(__xludf.DUMMYFUNCTION("""COMPUTED_VALUE"""),"")</f>
        <v/>
      </c>
      <c r="J798" t="str">
        <f>IFERROR(__xludf.DUMMYFUNCTION("""COMPUTED_VALUE"""),"")</f>
        <v/>
      </c>
      <c r="K798" t="str">
        <f>IFERROR(__xludf.DUMMYFUNCTION("""COMPUTED_VALUE"""),"")</f>
        <v/>
      </c>
    </row>
    <row r="799">
      <c r="A799" t="str">
        <f>IFERROR(__xludf.DUMMYFUNCTION("""COMPUTED_VALUE"""),"")</f>
        <v/>
      </c>
      <c r="B799" t="str">
        <f>IFERROR(__xludf.DUMMYFUNCTION("""COMPUTED_VALUE"""),"")</f>
        <v/>
      </c>
      <c r="C799" t="str">
        <f>IFERROR(__xludf.DUMMYFUNCTION("""COMPUTED_VALUE"""),"")</f>
        <v/>
      </c>
      <c r="D799" t="str">
        <f>IFERROR(__xludf.DUMMYFUNCTION("""COMPUTED_VALUE"""),"")</f>
        <v/>
      </c>
      <c r="E799" t="str">
        <f>IFERROR(__xludf.DUMMYFUNCTION("""COMPUTED_VALUE"""),"")</f>
        <v/>
      </c>
      <c r="F799" t="str">
        <f>IFERROR(__xludf.DUMMYFUNCTION("""COMPUTED_VALUE"""),"")</f>
        <v/>
      </c>
      <c r="G799" t="str">
        <f>IFERROR(__xludf.DUMMYFUNCTION("""COMPUTED_VALUE"""),"")</f>
        <v/>
      </c>
      <c r="H799" t="str">
        <f>IFERROR(__xludf.DUMMYFUNCTION("""COMPUTED_VALUE"""),"")</f>
        <v/>
      </c>
      <c r="I799" t="str">
        <f>IFERROR(__xludf.DUMMYFUNCTION("""COMPUTED_VALUE"""),"")</f>
        <v/>
      </c>
      <c r="J799" t="str">
        <f>IFERROR(__xludf.DUMMYFUNCTION("""COMPUTED_VALUE"""),"")</f>
        <v/>
      </c>
      <c r="K799" t="str">
        <f>IFERROR(__xludf.DUMMYFUNCTION("""COMPUTED_VALUE"""),"")</f>
        <v/>
      </c>
    </row>
    <row r="800">
      <c r="A800" t="str">
        <f>IFERROR(__xludf.DUMMYFUNCTION("""COMPUTED_VALUE"""),"")</f>
        <v/>
      </c>
      <c r="B800" t="str">
        <f>IFERROR(__xludf.DUMMYFUNCTION("""COMPUTED_VALUE"""),"")</f>
        <v/>
      </c>
      <c r="C800" t="str">
        <f>IFERROR(__xludf.DUMMYFUNCTION("""COMPUTED_VALUE"""),"")</f>
        <v/>
      </c>
      <c r="D800" t="str">
        <f>IFERROR(__xludf.DUMMYFUNCTION("""COMPUTED_VALUE"""),"")</f>
        <v/>
      </c>
      <c r="E800" t="str">
        <f>IFERROR(__xludf.DUMMYFUNCTION("""COMPUTED_VALUE"""),"")</f>
        <v/>
      </c>
      <c r="F800" t="str">
        <f>IFERROR(__xludf.DUMMYFUNCTION("""COMPUTED_VALUE"""),"")</f>
        <v/>
      </c>
      <c r="G800" t="str">
        <f>IFERROR(__xludf.DUMMYFUNCTION("""COMPUTED_VALUE"""),"")</f>
        <v/>
      </c>
      <c r="H800" t="str">
        <f>IFERROR(__xludf.DUMMYFUNCTION("""COMPUTED_VALUE"""),"")</f>
        <v/>
      </c>
      <c r="I800" t="str">
        <f>IFERROR(__xludf.DUMMYFUNCTION("""COMPUTED_VALUE"""),"")</f>
        <v/>
      </c>
      <c r="J800" t="str">
        <f>IFERROR(__xludf.DUMMYFUNCTION("""COMPUTED_VALUE"""),"")</f>
        <v/>
      </c>
      <c r="K800" t="str">
        <f>IFERROR(__xludf.DUMMYFUNCTION("""COMPUTED_VALUE"""),"")</f>
        <v/>
      </c>
    </row>
    <row r="801">
      <c r="A801" t="str">
        <f>IFERROR(__xludf.DUMMYFUNCTION("""COMPUTED_VALUE"""),"")</f>
        <v/>
      </c>
      <c r="B801" t="str">
        <f>IFERROR(__xludf.DUMMYFUNCTION("""COMPUTED_VALUE"""),"")</f>
        <v/>
      </c>
      <c r="C801" t="str">
        <f>IFERROR(__xludf.DUMMYFUNCTION("""COMPUTED_VALUE"""),"")</f>
        <v/>
      </c>
      <c r="D801" t="str">
        <f>IFERROR(__xludf.DUMMYFUNCTION("""COMPUTED_VALUE"""),"")</f>
        <v/>
      </c>
      <c r="E801" t="str">
        <f>IFERROR(__xludf.DUMMYFUNCTION("""COMPUTED_VALUE"""),"")</f>
        <v/>
      </c>
      <c r="F801" t="str">
        <f>IFERROR(__xludf.DUMMYFUNCTION("""COMPUTED_VALUE"""),"")</f>
        <v/>
      </c>
      <c r="G801" t="str">
        <f>IFERROR(__xludf.DUMMYFUNCTION("""COMPUTED_VALUE"""),"")</f>
        <v/>
      </c>
      <c r="H801" t="str">
        <f>IFERROR(__xludf.DUMMYFUNCTION("""COMPUTED_VALUE"""),"")</f>
        <v/>
      </c>
      <c r="I801" t="str">
        <f>IFERROR(__xludf.DUMMYFUNCTION("""COMPUTED_VALUE"""),"")</f>
        <v/>
      </c>
      <c r="J801" t="str">
        <f>IFERROR(__xludf.DUMMYFUNCTION("""COMPUTED_VALUE"""),"")</f>
        <v/>
      </c>
      <c r="K801" t="str">
        <f>IFERROR(__xludf.DUMMYFUNCTION("""COMPUTED_VALUE"""),"")</f>
        <v/>
      </c>
    </row>
    <row r="802">
      <c r="A802" t="str">
        <f>IFERROR(__xludf.DUMMYFUNCTION("""COMPUTED_VALUE"""),"")</f>
        <v/>
      </c>
      <c r="B802" t="str">
        <f>IFERROR(__xludf.DUMMYFUNCTION("""COMPUTED_VALUE"""),"")</f>
        <v/>
      </c>
      <c r="C802" t="str">
        <f>IFERROR(__xludf.DUMMYFUNCTION("""COMPUTED_VALUE"""),"")</f>
        <v/>
      </c>
      <c r="D802" t="str">
        <f>IFERROR(__xludf.DUMMYFUNCTION("""COMPUTED_VALUE"""),"")</f>
        <v/>
      </c>
      <c r="E802" t="str">
        <f>IFERROR(__xludf.DUMMYFUNCTION("""COMPUTED_VALUE"""),"")</f>
        <v/>
      </c>
      <c r="F802" t="str">
        <f>IFERROR(__xludf.DUMMYFUNCTION("""COMPUTED_VALUE"""),"")</f>
        <v/>
      </c>
      <c r="G802" t="str">
        <f>IFERROR(__xludf.DUMMYFUNCTION("""COMPUTED_VALUE"""),"")</f>
        <v/>
      </c>
      <c r="H802" t="str">
        <f>IFERROR(__xludf.DUMMYFUNCTION("""COMPUTED_VALUE"""),"")</f>
        <v/>
      </c>
      <c r="I802" t="str">
        <f>IFERROR(__xludf.DUMMYFUNCTION("""COMPUTED_VALUE"""),"")</f>
        <v/>
      </c>
      <c r="J802" t="str">
        <f>IFERROR(__xludf.DUMMYFUNCTION("""COMPUTED_VALUE"""),"")</f>
        <v/>
      </c>
      <c r="K802" t="str">
        <f>IFERROR(__xludf.DUMMYFUNCTION("""COMPUTED_VALUE"""),"")</f>
        <v/>
      </c>
    </row>
    <row r="803">
      <c r="A803" t="str">
        <f>IFERROR(__xludf.DUMMYFUNCTION("""COMPUTED_VALUE"""),"")</f>
        <v/>
      </c>
      <c r="B803" t="str">
        <f>IFERROR(__xludf.DUMMYFUNCTION("""COMPUTED_VALUE"""),"")</f>
        <v/>
      </c>
      <c r="C803" t="str">
        <f>IFERROR(__xludf.DUMMYFUNCTION("""COMPUTED_VALUE"""),"")</f>
        <v/>
      </c>
      <c r="D803" t="str">
        <f>IFERROR(__xludf.DUMMYFUNCTION("""COMPUTED_VALUE"""),"")</f>
        <v/>
      </c>
      <c r="E803" t="str">
        <f>IFERROR(__xludf.DUMMYFUNCTION("""COMPUTED_VALUE"""),"")</f>
        <v/>
      </c>
      <c r="F803" t="str">
        <f>IFERROR(__xludf.DUMMYFUNCTION("""COMPUTED_VALUE"""),"")</f>
        <v/>
      </c>
      <c r="G803" t="str">
        <f>IFERROR(__xludf.DUMMYFUNCTION("""COMPUTED_VALUE"""),"")</f>
        <v/>
      </c>
      <c r="H803" t="str">
        <f>IFERROR(__xludf.DUMMYFUNCTION("""COMPUTED_VALUE"""),"")</f>
        <v/>
      </c>
      <c r="I803" t="str">
        <f>IFERROR(__xludf.DUMMYFUNCTION("""COMPUTED_VALUE"""),"")</f>
        <v/>
      </c>
      <c r="J803" t="str">
        <f>IFERROR(__xludf.DUMMYFUNCTION("""COMPUTED_VALUE"""),"")</f>
        <v/>
      </c>
      <c r="K803" t="str">
        <f>IFERROR(__xludf.DUMMYFUNCTION("""COMPUTED_VALUE"""),"")</f>
        <v/>
      </c>
    </row>
    <row r="804">
      <c r="A804" t="str">
        <f>IFERROR(__xludf.DUMMYFUNCTION("""COMPUTED_VALUE"""),"")</f>
        <v/>
      </c>
      <c r="B804" t="str">
        <f>IFERROR(__xludf.DUMMYFUNCTION("""COMPUTED_VALUE"""),"")</f>
        <v/>
      </c>
      <c r="C804" t="str">
        <f>IFERROR(__xludf.DUMMYFUNCTION("""COMPUTED_VALUE"""),"")</f>
        <v/>
      </c>
      <c r="D804" t="str">
        <f>IFERROR(__xludf.DUMMYFUNCTION("""COMPUTED_VALUE"""),"")</f>
        <v/>
      </c>
      <c r="E804" t="str">
        <f>IFERROR(__xludf.DUMMYFUNCTION("""COMPUTED_VALUE"""),"")</f>
        <v/>
      </c>
      <c r="F804" t="str">
        <f>IFERROR(__xludf.DUMMYFUNCTION("""COMPUTED_VALUE"""),"")</f>
        <v/>
      </c>
      <c r="G804" t="str">
        <f>IFERROR(__xludf.DUMMYFUNCTION("""COMPUTED_VALUE"""),"")</f>
        <v/>
      </c>
      <c r="H804" t="str">
        <f>IFERROR(__xludf.DUMMYFUNCTION("""COMPUTED_VALUE"""),"")</f>
        <v/>
      </c>
      <c r="I804" t="str">
        <f>IFERROR(__xludf.DUMMYFUNCTION("""COMPUTED_VALUE"""),"")</f>
        <v/>
      </c>
      <c r="J804" t="str">
        <f>IFERROR(__xludf.DUMMYFUNCTION("""COMPUTED_VALUE"""),"")</f>
        <v/>
      </c>
      <c r="K804" t="str">
        <f>IFERROR(__xludf.DUMMYFUNCTION("""COMPUTED_VALUE"""),"")</f>
        <v/>
      </c>
    </row>
    <row r="805">
      <c r="A805" t="str">
        <f>IFERROR(__xludf.DUMMYFUNCTION("""COMPUTED_VALUE"""),"")</f>
        <v/>
      </c>
      <c r="B805" t="str">
        <f>IFERROR(__xludf.DUMMYFUNCTION("""COMPUTED_VALUE"""),"")</f>
        <v/>
      </c>
      <c r="C805" t="str">
        <f>IFERROR(__xludf.DUMMYFUNCTION("""COMPUTED_VALUE"""),"")</f>
        <v/>
      </c>
      <c r="D805" t="str">
        <f>IFERROR(__xludf.DUMMYFUNCTION("""COMPUTED_VALUE"""),"")</f>
        <v/>
      </c>
      <c r="E805" t="str">
        <f>IFERROR(__xludf.DUMMYFUNCTION("""COMPUTED_VALUE"""),"")</f>
        <v/>
      </c>
      <c r="F805" t="str">
        <f>IFERROR(__xludf.DUMMYFUNCTION("""COMPUTED_VALUE"""),"")</f>
        <v/>
      </c>
      <c r="G805" t="str">
        <f>IFERROR(__xludf.DUMMYFUNCTION("""COMPUTED_VALUE"""),"")</f>
        <v/>
      </c>
      <c r="H805" t="str">
        <f>IFERROR(__xludf.DUMMYFUNCTION("""COMPUTED_VALUE"""),"")</f>
        <v/>
      </c>
      <c r="I805" t="str">
        <f>IFERROR(__xludf.DUMMYFUNCTION("""COMPUTED_VALUE"""),"")</f>
        <v/>
      </c>
      <c r="J805" t="str">
        <f>IFERROR(__xludf.DUMMYFUNCTION("""COMPUTED_VALUE"""),"")</f>
        <v/>
      </c>
      <c r="K805" t="str">
        <f>IFERROR(__xludf.DUMMYFUNCTION("""COMPUTED_VALUE"""),"")</f>
        <v/>
      </c>
    </row>
    <row r="806">
      <c r="A806" t="str">
        <f>IFERROR(__xludf.DUMMYFUNCTION("""COMPUTED_VALUE"""),"")</f>
        <v/>
      </c>
      <c r="B806" t="str">
        <f>IFERROR(__xludf.DUMMYFUNCTION("""COMPUTED_VALUE"""),"")</f>
        <v/>
      </c>
      <c r="C806" t="str">
        <f>IFERROR(__xludf.DUMMYFUNCTION("""COMPUTED_VALUE"""),"")</f>
        <v/>
      </c>
      <c r="D806" t="str">
        <f>IFERROR(__xludf.DUMMYFUNCTION("""COMPUTED_VALUE"""),"")</f>
        <v/>
      </c>
      <c r="E806" t="str">
        <f>IFERROR(__xludf.DUMMYFUNCTION("""COMPUTED_VALUE"""),"")</f>
        <v/>
      </c>
      <c r="F806" t="str">
        <f>IFERROR(__xludf.DUMMYFUNCTION("""COMPUTED_VALUE"""),"")</f>
        <v/>
      </c>
      <c r="G806" t="str">
        <f>IFERROR(__xludf.DUMMYFUNCTION("""COMPUTED_VALUE"""),"")</f>
        <v/>
      </c>
      <c r="H806" t="str">
        <f>IFERROR(__xludf.DUMMYFUNCTION("""COMPUTED_VALUE"""),"")</f>
        <v/>
      </c>
      <c r="I806" t="str">
        <f>IFERROR(__xludf.DUMMYFUNCTION("""COMPUTED_VALUE"""),"")</f>
        <v/>
      </c>
      <c r="J806" t="str">
        <f>IFERROR(__xludf.DUMMYFUNCTION("""COMPUTED_VALUE"""),"")</f>
        <v/>
      </c>
      <c r="K806" t="str">
        <f>IFERROR(__xludf.DUMMYFUNCTION("""COMPUTED_VALUE"""),"")</f>
        <v/>
      </c>
    </row>
    <row r="807">
      <c r="A807" t="str">
        <f>IFERROR(__xludf.DUMMYFUNCTION("""COMPUTED_VALUE"""),"")</f>
        <v/>
      </c>
      <c r="B807" t="str">
        <f>IFERROR(__xludf.DUMMYFUNCTION("""COMPUTED_VALUE"""),"")</f>
        <v/>
      </c>
      <c r="C807" t="str">
        <f>IFERROR(__xludf.DUMMYFUNCTION("""COMPUTED_VALUE"""),"")</f>
        <v/>
      </c>
      <c r="D807" t="str">
        <f>IFERROR(__xludf.DUMMYFUNCTION("""COMPUTED_VALUE"""),"")</f>
        <v/>
      </c>
      <c r="E807" t="str">
        <f>IFERROR(__xludf.DUMMYFUNCTION("""COMPUTED_VALUE"""),"")</f>
        <v/>
      </c>
      <c r="F807" t="str">
        <f>IFERROR(__xludf.DUMMYFUNCTION("""COMPUTED_VALUE"""),"")</f>
        <v/>
      </c>
      <c r="G807" t="str">
        <f>IFERROR(__xludf.DUMMYFUNCTION("""COMPUTED_VALUE"""),"")</f>
        <v/>
      </c>
      <c r="H807" t="str">
        <f>IFERROR(__xludf.DUMMYFUNCTION("""COMPUTED_VALUE"""),"")</f>
        <v/>
      </c>
      <c r="I807" t="str">
        <f>IFERROR(__xludf.DUMMYFUNCTION("""COMPUTED_VALUE"""),"")</f>
        <v/>
      </c>
      <c r="J807" t="str">
        <f>IFERROR(__xludf.DUMMYFUNCTION("""COMPUTED_VALUE"""),"")</f>
        <v/>
      </c>
      <c r="K807" t="str">
        <f>IFERROR(__xludf.DUMMYFUNCTION("""COMPUTED_VALUE"""),"")</f>
        <v/>
      </c>
    </row>
    <row r="808">
      <c r="A808" t="str">
        <f>IFERROR(__xludf.DUMMYFUNCTION("""COMPUTED_VALUE"""),"")</f>
        <v/>
      </c>
      <c r="B808" t="str">
        <f>IFERROR(__xludf.DUMMYFUNCTION("""COMPUTED_VALUE"""),"")</f>
        <v/>
      </c>
      <c r="C808" t="str">
        <f>IFERROR(__xludf.DUMMYFUNCTION("""COMPUTED_VALUE"""),"")</f>
        <v/>
      </c>
      <c r="D808" t="str">
        <f>IFERROR(__xludf.DUMMYFUNCTION("""COMPUTED_VALUE"""),"")</f>
        <v/>
      </c>
      <c r="E808" t="str">
        <f>IFERROR(__xludf.DUMMYFUNCTION("""COMPUTED_VALUE"""),"")</f>
        <v/>
      </c>
      <c r="F808" t="str">
        <f>IFERROR(__xludf.DUMMYFUNCTION("""COMPUTED_VALUE"""),"")</f>
        <v/>
      </c>
      <c r="G808" t="str">
        <f>IFERROR(__xludf.DUMMYFUNCTION("""COMPUTED_VALUE"""),"")</f>
        <v/>
      </c>
      <c r="H808" t="str">
        <f>IFERROR(__xludf.DUMMYFUNCTION("""COMPUTED_VALUE"""),"")</f>
        <v/>
      </c>
      <c r="I808" t="str">
        <f>IFERROR(__xludf.DUMMYFUNCTION("""COMPUTED_VALUE"""),"")</f>
        <v/>
      </c>
      <c r="J808" t="str">
        <f>IFERROR(__xludf.DUMMYFUNCTION("""COMPUTED_VALUE"""),"")</f>
        <v/>
      </c>
      <c r="K808" t="str">
        <f>IFERROR(__xludf.DUMMYFUNCTION("""COMPUTED_VALUE"""),"")</f>
        <v/>
      </c>
    </row>
    <row r="809">
      <c r="A809" t="str">
        <f>IFERROR(__xludf.DUMMYFUNCTION("""COMPUTED_VALUE"""),"")</f>
        <v/>
      </c>
      <c r="B809" t="str">
        <f>IFERROR(__xludf.DUMMYFUNCTION("""COMPUTED_VALUE"""),"")</f>
        <v/>
      </c>
      <c r="C809" t="str">
        <f>IFERROR(__xludf.DUMMYFUNCTION("""COMPUTED_VALUE"""),"")</f>
        <v/>
      </c>
      <c r="D809" t="str">
        <f>IFERROR(__xludf.DUMMYFUNCTION("""COMPUTED_VALUE"""),"")</f>
        <v/>
      </c>
      <c r="E809" t="str">
        <f>IFERROR(__xludf.DUMMYFUNCTION("""COMPUTED_VALUE"""),"")</f>
        <v/>
      </c>
      <c r="F809" t="str">
        <f>IFERROR(__xludf.DUMMYFUNCTION("""COMPUTED_VALUE"""),"")</f>
        <v/>
      </c>
      <c r="G809" t="str">
        <f>IFERROR(__xludf.DUMMYFUNCTION("""COMPUTED_VALUE"""),"")</f>
        <v/>
      </c>
      <c r="H809" t="str">
        <f>IFERROR(__xludf.DUMMYFUNCTION("""COMPUTED_VALUE"""),"")</f>
        <v/>
      </c>
      <c r="I809" t="str">
        <f>IFERROR(__xludf.DUMMYFUNCTION("""COMPUTED_VALUE"""),"")</f>
        <v/>
      </c>
      <c r="J809" t="str">
        <f>IFERROR(__xludf.DUMMYFUNCTION("""COMPUTED_VALUE"""),"")</f>
        <v/>
      </c>
      <c r="K809" t="str">
        <f>IFERROR(__xludf.DUMMYFUNCTION("""COMPUTED_VALUE"""),"")</f>
        <v/>
      </c>
    </row>
    <row r="810">
      <c r="A810" t="str">
        <f>IFERROR(__xludf.DUMMYFUNCTION("""COMPUTED_VALUE"""),"")</f>
        <v/>
      </c>
      <c r="B810" t="str">
        <f>IFERROR(__xludf.DUMMYFUNCTION("""COMPUTED_VALUE"""),"")</f>
        <v/>
      </c>
      <c r="C810" t="str">
        <f>IFERROR(__xludf.DUMMYFUNCTION("""COMPUTED_VALUE"""),"")</f>
        <v/>
      </c>
      <c r="D810" t="str">
        <f>IFERROR(__xludf.DUMMYFUNCTION("""COMPUTED_VALUE"""),"")</f>
        <v/>
      </c>
      <c r="E810" t="str">
        <f>IFERROR(__xludf.DUMMYFUNCTION("""COMPUTED_VALUE"""),"")</f>
        <v/>
      </c>
      <c r="F810" t="str">
        <f>IFERROR(__xludf.DUMMYFUNCTION("""COMPUTED_VALUE"""),"")</f>
        <v/>
      </c>
      <c r="G810" t="str">
        <f>IFERROR(__xludf.DUMMYFUNCTION("""COMPUTED_VALUE"""),"")</f>
        <v/>
      </c>
      <c r="H810" t="str">
        <f>IFERROR(__xludf.DUMMYFUNCTION("""COMPUTED_VALUE"""),"")</f>
        <v/>
      </c>
      <c r="I810" t="str">
        <f>IFERROR(__xludf.DUMMYFUNCTION("""COMPUTED_VALUE"""),"")</f>
        <v/>
      </c>
      <c r="J810" t="str">
        <f>IFERROR(__xludf.DUMMYFUNCTION("""COMPUTED_VALUE"""),"")</f>
        <v/>
      </c>
      <c r="K810" t="str">
        <f>IFERROR(__xludf.DUMMYFUNCTION("""COMPUTED_VALUE"""),"")</f>
        <v/>
      </c>
    </row>
    <row r="811">
      <c r="A811" t="str">
        <f>IFERROR(__xludf.DUMMYFUNCTION("""COMPUTED_VALUE"""),"")</f>
        <v/>
      </c>
      <c r="B811" t="str">
        <f>IFERROR(__xludf.DUMMYFUNCTION("""COMPUTED_VALUE"""),"")</f>
        <v/>
      </c>
      <c r="C811" t="str">
        <f>IFERROR(__xludf.DUMMYFUNCTION("""COMPUTED_VALUE"""),"")</f>
        <v/>
      </c>
      <c r="D811" t="str">
        <f>IFERROR(__xludf.DUMMYFUNCTION("""COMPUTED_VALUE"""),"")</f>
        <v/>
      </c>
      <c r="E811" t="str">
        <f>IFERROR(__xludf.DUMMYFUNCTION("""COMPUTED_VALUE"""),"")</f>
        <v/>
      </c>
      <c r="F811" t="str">
        <f>IFERROR(__xludf.DUMMYFUNCTION("""COMPUTED_VALUE"""),"")</f>
        <v/>
      </c>
      <c r="G811" t="str">
        <f>IFERROR(__xludf.DUMMYFUNCTION("""COMPUTED_VALUE"""),"")</f>
        <v/>
      </c>
      <c r="H811" t="str">
        <f>IFERROR(__xludf.DUMMYFUNCTION("""COMPUTED_VALUE"""),"")</f>
        <v/>
      </c>
      <c r="I811" t="str">
        <f>IFERROR(__xludf.DUMMYFUNCTION("""COMPUTED_VALUE"""),"")</f>
        <v/>
      </c>
      <c r="J811" t="str">
        <f>IFERROR(__xludf.DUMMYFUNCTION("""COMPUTED_VALUE"""),"")</f>
        <v/>
      </c>
      <c r="K811" t="str">
        <f>IFERROR(__xludf.DUMMYFUNCTION("""COMPUTED_VALUE"""),"")</f>
        <v/>
      </c>
    </row>
    <row r="812">
      <c r="A812" t="str">
        <f>IFERROR(__xludf.DUMMYFUNCTION("""COMPUTED_VALUE"""),"")</f>
        <v/>
      </c>
      <c r="B812" t="str">
        <f>IFERROR(__xludf.DUMMYFUNCTION("""COMPUTED_VALUE"""),"")</f>
        <v/>
      </c>
      <c r="C812" t="str">
        <f>IFERROR(__xludf.DUMMYFUNCTION("""COMPUTED_VALUE"""),"")</f>
        <v/>
      </c>
      <c r="D812" t="str">
        <f>IFERROR(__xludf.DUMMYFUNCTION("""COMPUTED_VALUE"""),"")</f>
        <v/>
      </c>
      <c r="E812" t="str">
        <f>IFERROR(__xludf.DUMMYFUNCTION("""COMPUTED_VALUE"""),"")</f>
        <v/>
      </c>
      <c r="F812" t="str">
        <f>IFERROR(__xludf.DUMMYFUNCTION("""COMPUTED_VALUE"""),"")</f>
        <v/>
      </c>
      <c r="G812" t="str">
        <f>IFERROR(__xludf.DUMMYFUNCTION("""COMPUTED_VALUE"""),"")</f>
        <v/>
      </c>
      <c r="H812" t="str">
        <f>IFERROR(__xludf.DUMMYFUNCTION("""COMPUTED_VALUE"""),"")</f>
        <v/>
      </c>
      <c r="I812" t="str">
        <f>IFERROR(__xludf.DUMMYFUNCTION("""COMPUTED_VALUE"""),"")</f>
        <v/>
      </c>
      <c r="J812" t="str">
        <f>IFERROR(__xludf.DUMMYFUNCTION("""COMPUTED_VALUE"""),"")</f>
        <v/>
      </c>
      <c r="K812" t="str">
        <f>IFERROR(__xludf.DUMMYFUNCTION("""COMPUTED_VALUE"""),"")</f>
        <v/>
      </c>
    </row>
    <row r="813">
      <c r="A813" t="str">
        <f>IFERROR(__xludf.DUMMYFUNCTION("""COMPUTED_VALUE"""),"")</f>
        <v/>
      </c>
      <c r="B813" t="str">
        <f>IFERROR(__xludf.DUMMYFUNCTION("""COMPUTED_VALUE"""),"")</f>
        <v/>
      </c>
      <c r="C813" t="str">
        <f>IFERROR(__xludf.DUMMYFUNCTION("""COMPUTED_VALUE"""),"")</f>
        <v/>
      </c>
      <c r="D813" t="str">
        <f>IFERROR(__xludf.DUMMYFUNCTION("""COMPUTED_VALUE"""),"")</f>
        <v/>
      </c>
      <c r="E813" t="str">
        <f>IFERROR(__xludf.DUMMYFUNCTION("""COMPUTED_VALUE"""),"")</f>
        <v/>
      </c>
      <c r="F813" t="str">
        <f>IFERROR(__xludf.DUMMYFUNCTION("""COMPUTED_VALUE"""),"")</f>
        <v/>
      </c>
      <c r="G813" t="str">
        <f>IFERROR(__xludf.DUMMYFUNCTION("""COMPUTED_VALUE"""),"")</f>
        <v/>
      </c>
      <c r="H813" t="str">
        <f>IFERROR(__xludf.DUMMYFUNCTION("""COMPUTED_VALUE"""),"")</f>
        <v/>
      </c>
      <c r="I813" t="str">
        <f>IFERROR(__xludf.DUMMYFUNCTION("""COMPUTED_VALUE"""),"")</f>
        <v/>
      </c>
      <c r="J813" t="str">
        <f>IFERROR(__xludf.DUMMYFUNCTION("""COMPUTED_VALUE"""),"")</f>
        <v/>
      </c>
      <c r="K813" t="str">
        <f>IFERROR(__xludf.DUMMYFUNCTION("""COMPUTED_VALUE"""),"")</f>
        <v/>
      </c>
    </row>
    <row r="814">
      <c r="A814" t="str">
        <f>IFERROR(__xludf.DUMMYFUNCTION("""COMPUTED_VALUE"""),"")</f>
        <v/>
      </c>
      <c r="B814" t="str">
        <f>IFERROR(__xludf.DUMMYFUNCTION("""COMPUTED_VALUE"""),"")</f>
        <v/>
      </c>
      <c r="C814" t="str">
        <f>IFERROR(__xludf.DUMMYFUNCTION("""COMPUTED_VALUE"""),"")</f>
        <v/>
      </c>
      <c r="D814" t="str">
        <f>IFERROR(__xludf.DUMMYFUNCTION("""COMPUTED_VALUE"""),"")</f>
        <v/>
      </c>
      <c r="E814" t="str">
        <f>IFERROR(__xludf.DUMMYFUNCTION("""COMPUTED_VALUE"""),"")</f>
        <v/>
      </c>
      <c r="F814" t="str">
        <f>IFERROR(__xludf.DUMMYFUNCTION("""COMPUTED_VALUE"""),"")</f>
        <v/>
      </c>
      <c r="G814" t="str">
        <f>IFERROR(__xludf.DUMMYFUNCTION("""COMPUTED_VALUE"""),"")</f>
        <v/>
      </c>
      <c r="H814" t="str">
        <f>IFERROR(__xludf.DUMMYFUNCTION("""COMPUTED_VALUE"""),"")</f>
        <v/>
      </c>
      <c r="I814" t="str">
        <f>IFERROR(__xludf.DUMMYFUNCTION("""COMPUTED_VALUE"""),"")</f>
        <v/>
      </c>
      <c r="J814" t="str">
        <f>IFERROR(__xludf.DUMMYFUNCTION("""COMPUTED_VALUE"""),"")</f>
        <v/>
      </c>
      <c r="K814" t="str">
        <f>IFERROR(__xludf.DUMMYFUNCTION("""COMPUTED_VALUE"""),"")</f>
        <v/>
      </c>
    </row>
    <row r="815">
      <c r="A815" t="str">
        <f>IFERROR(__xludf.DUMMYFUNCTION("""COMPUTED_VALUE"""),"")</f>
        <v/>
      </c>
      <c r="B815" t="str">
        <f>IFERROR(__xludf.DUMMYFUNCTION("""COMPUTED_VALUE"""),"")</f>
        <v/>
      </c>
      <c r="C815" t="str">
        <f>IFERROR(__xludf.DUMMYFUNCTION("""COMPUTED_VALUE"""),"")</f>
        <v/>
      </c>
      <c r="D815" t="str">
        <f>IFERROR(__xludf.DUMMYFUNCTION("""COMPUTED_VALUE"""),"")</f>
        <v/>
      </c>
      <c r="E815" t="str">
        <f>IFERROR(__xludf.DUMMYFUNCTION("""COMPUTED_VALUE"""),"")</f>
        <v/>
      </c>
      <c r="F815" t="str">
        <f>IFERROR(__xludf.DUMMYFUNCTION("""COMPUTED_VALUE"""),"")</f>
        <v/>
      </c>
      <c r="G815" t="str">
        <f>IFERROR(__xludf.DUMMYFUNCTION("""COMPUTED_VALUE"""),"")</f>
        <v/>
      </c>
      <c r="H815" t="str">
        <f>IFERROR(__xludf.DUMMYFUNCTION("""COMPUTED_VALUE"""),"")</f>
        <v/>
      </c>
      <c r="I815" t="str">
        <f>IFERROR(__xludf.DUMMYFUNCTION("""COMPUTED_VALUE"""),"")</f>
        <v/>
      </c>
      <c r="J815" t="str">
        <f>IFERROR(__xludf.DUMMYFUNCTION("""COMPUTED_VALUE"""),"")</f>
        <v/>
      </c>
      <c r="K815" t="str">
        <f>IFERROR(__xludf.DUMMYFUNCTION("""COMPUTED_VALUE"""),"")</f>
        <v/>
      </c>
    </row>
    <row r="816">
      <c r="A816" t="str">
        <f>IFERROR(__xludf.DUMMYFUNCTION("""COMPUTED_VALUE"""),"")</f>
        <v/>
      </c>
      <c r="B816" t="str">
        <f>IFERROR(__xludf.DUMMYFUNCTION("""COMPUTED_VALUE"""),"")</f>
        <v/>
      </c>
      <c r="C816" t="str">
        <f>IFERROR(__xludf.DUMMYFUNCTION("""COMPUTED_VALUE"""),"")</f>
        <v/>
      </c>
      <c r="D816" t="str">
        <f>IFERROR(__xludf.DUMMYFUNCTION("""COMPUTED_VALUE"""),"")</f>
        <v/>
      </c>
      <c r="E816" t="str">
        <f>IFERROR(__xludf.DUMMYFUNCTION("""COMPUTED_VALUE"""),"")</f>
        <v/>
      </c>
      <c r="F816" t="str">
        <f>IFERROR(__xludf.DUMMYFUNCTION("""COMPUTED_VALUE"""),"")</f>
        <v/>
      </c>
      <c r="G816" t="str">
        <f>IFERROR(__xludf.DUMMYFUNCTION("""COMPUTED_VALUE"""),"")</f>
        <v/>
      </c>
      <c r="H816" t="str">
        <f>IFERROR(__xludf.DUMMYFUNCTION("""COMPUTED_VALUE"""),"")</f>
        <v/>
      </c>
      <c r="I816" t="str">
        <f>IFERROR(__xludf.DUMMYFUNCTION("""COMPUTED_VALUE"""),"")</f>
        <v/>
      </c>
      <c r="J816" t="str">
        <f>IFERROR(__xludf.DUMMYFUNCTION("""COMPUTED_VALUE"""),"")</f>
        <v/>
      </c>
      <c r="K816" t="str">
        <f>IFERROR(__xludf.DUMMYFUNCTION("""COMPUTED_VALUE"""),"")</f>
        <v/>
      </c>
    </row>
    <row r="817">
      <c r="A817" t="str">
        <f>IFERROR(__xludf.DUMMYFUNCTION("""COMPUTED_VALUE"""),"")</f>
        <v/>
      </c>
      <c r="B817" t="str">
        <f>IFERROR(__xludf.DUMMYFUNCTION("""COMPUTED_VALUE"""),"")</f>
        <v/>
      </c>
      <c r="C817" t="str">
        <f>IFERROR(__xludf.DUMMYFUNCTION("""COMPUTED_VALUE"""),"")</f>
        <v/>
      </c>
      <c r="D817" t="str">
        <f>IFERROR(__xludf.DUMMYFUNCTION("""COMPUTED_VALUE"""),"")</f>
        <v/>
      </c>
      <c r="E817" t="str">
        <f>IFERROR(__xludf.DUMMYFUNCTION("""COMPUTED_VALUE"""),"")</f>
        <v/>
      </c>
      <c r="F817" t="str">
        <f>IFERROR(__xludf.DUMMYFUNCTION("""COMPUTED_VALUE"""),"")</f>
        <v/>
      </c>
      <c r="G817" t="str">
        <f>IFERROR(__xludf.DUMMYFUNCTION("""COMPUTED_VALUE"""),"")</f>
        <v/>
      </c>
      <c r="H817" t="str">
        <f>IFERROR(__xludf.DUMMYFUNCTION("""COMPUTED_VALUE"""),"")</f>
        <v/>
      </c>
      <c r="I817" t="str">
        <f>IFERROR(__xludf.DUMMYFUNCTION("""COMPUTED_VALUE"""),"")</f>
        <v/>
      </c>
      <c r="J817" t="str">
        <f>IFERROR(__xludf.DUMMYFUNCTION("""COMPUTED_VALUE"""),"")</f>
        <v/>
      </c>
      <c r="K817" t="str">
        <f>IFERROR(__xludf.DUMMYFUNCTION("""COMPUTED_VALUE"""),"")</f>
        <v/>
      </c>
    </row>
    <row r="818">
      <c r="A818" t="str">
        <f>IFERROR(__xludf.DUMMYFUNCTION("""COMPUTED_VALUE"""),"")</f>
        <v/>
      </c>
      <c r="B818" t="str">
        <f>IFERROR(__xludf.DUMMYFUNCTION("""COMPUTED_VALUE"""),"")</f>
        <v/>
      </c>
      <c r="C818" t="str">
        <f>IFERROR(__xludf.DUMMYFUNCTION("""COMPUTED_VALUE"""),"")</f>
        <v/>
      </c>
      <c r="D818" t="str">
        <f>IFERROR(__xludf.DUMMYFUNCTION("""COMPUTED_VALUE"""),"")</f>
        <v/>
      </c>
      <c r="E818" t="str">
        <f>IFERROR(__xludf.DUMMYFUNCTION("""COMPUTED_VALUE"""),"")</f>
        <v/>
      </c>
      <c r="F818" t="str">
        <f>IFERROR(__xludf.DUMMYFUNCTION("""COMPUTED_VALUE"""),"")</f>
        <v/>
      </c>
      <c r="G818" t="str">
        <f>IFERROR(__xludf.DUMMYFUNCTION("""COMPUTED_VALUE"""),"")</f>
        <v/>
      </c>
      <c r="H818" t="str">
        <f>IFERROR(__xludf.DUMMYFUNCTION("""COMPUTED_VALUE"""),"")</f>
        <v/>
      </c>
      <c r="I818" t="str">
        <f>IFERROR(__xludf.DUMMYFUNCTION("""COMPUTED_VALUE"""),"")</f>
        <v/>
      </c>
      <c r="J818" t="str">
        <f>IFERROR(__xludf.DUMMYFUNCTION("""COMPUTED_VALUE"""),"")</f>
        <v/>
      </c>
      <c r="K818" t="str">
        <f>IFERROR(__xludf.DUMMYFUNCTION("""COMPUTED_VALUE"""),"")</f>
        <v/>
      </c>
    </row>
    <row r="819">
      <c r="A819" t="str">
        <f>IFERROR(__xludf.DUMMYFUNCTION("""COMPUTED_VALUE"""),"")</f>
        <v/>
      </c>
      <c r="B819" t="str">
        <f>IFERROR(__xludf.DUMMYFUNCTION("""COMPUTED_VALUE"""),"")</f>
        <v/>
      </c>
      <c r="C819" t="str">
        <f>IFERROR(__xludf.DUMMYFUNCTION("""COMPUTED_VALUE"""),"")</f>
        <v/>
      </c>
      <c r="D819" t="str">
        <f>IFERROR(__xludf.DUMMYFUNCTION("""COMPUTED_VALUE"""),"")</f>
        <v/>
      </c>
      <c r="E819" t="str">
        <f>IFERROR(__xludf.DUMMYFUNCTION("""COMPUTED_VALUE"""),"")</f>
        <v/>
      </c>
      <c r="F819" t="str">
        <f>IFERROR(__xludf.DUMMYFUNCTION("""COMPUTED_VALUE"""),"")</f>
        <v/>
      </c>
      <c r="G819" t="str">
        <f>IFERROR(__xludf.DUMMYFUNCTION("""COMPUTED_VALUE"""),"")</f>
        <v/>
      </c>
      <c r="H819" t="str">
        <f>IFERROR(__xludf.DUMMYFUNCTION("""COMPUTED_VALUE"""),"")</f>
        <v/>
      </c>
      <c r="I819" t="str">
        <f>IFERROR(__xludf.DUMMYFUNCTION("""COMPUTED_VALUE"""),"")</f>
        <v/>
      </c>
      <c r="J819" t="str">
        <f>IFERROR(__xludf.DUMMYFUNCTION("""COMPUTED_VALUE"""),"")</f>
        <v/>
      </c>
      <c r="K819" t="str">
        <f>IFERROR(__xludf.DUMMYFUNCTION("""COMPUTED_VALUE"""),"")</f>
        <v/>
      </c>
    </row>
    <row r="820">
      <c r="A820" t="str">
        <f>IFERROR(__xludf.DUMMYFUNCTION("""COMPUTED_VALUE"""),"")</f>
        <v/>
      </c>
      <c r="B820" t="str">
        <f>IFERROR(__xludf.DUMMYFUNCTION("""COMPUTED_VALUE"""),"")</f>
        <v/>
      </c>
      <c r="C820" t="str">
        <f>IFERROR(__xludf.DUMMYFUNCTION("""COMPUTED_VALUE"""),"")</f>
        <v/>
      </c>
      <c r="D820" t="str">
        <f>IFERROR(__xludf.DUMMYFUNCTION("""COMPUTED_VALUE"""),"")</f>
        <v/>
      </c>
      <c r="E820" t="str">
        <f>IFERROR(__xludf.DUMMYFUNCTION("""COMPUTED_VALUE"""),"")</f>
        <v/>
      </c>
      <c r="F820" t="str">
        <f>IFERROR(__xludf.DUMMYFUNCTION("""COMPUTED_VALUE"""),"")</f>
        <v/>
      </c>
      <c r="G820" t="str">
        <f>IFERROR(__xludf.DUMMYFUNCTION("""COMPUTED_VALUE"""),"")</f>
        <v/>
      </c>
      <c r="H820" t="str">
        <f>IFERROR(__xludf.DUMMYFUNCTION("""COMPUTED_VALUE"""),"")</f>
        <v/>
      </c>
      <c r="I820" t="str">
        <f>IFERROR(__xludf.DUMMYFUNCTION("""COMPUTED_VALUE"""),"")</f>
        <v/>
      </c>
      <c r="J820" t="str">
        <f>IFERROR(__xludf.DUMMYFUNCTION("""COMPUTED_VALUE"""),"")</f>
        <v/>
      </c>
      <c r="K820" t="str">
        <f>IFERROR(__xludf.DUMMYFUNCTION("""COMPUTED_VALUE"""),"")</f>
        <v/>
      </c>
    </row>
    <row r="821">
      <c r="A821" t="str">
        <f>IFERROR(__xludf.DUMMYFUNCTION("""COMPUTED_VALUE"""),"")</f>
        <v/>
      </c>
      <c r="B821" t="str">
        <f>IFERROR(__xludf.DUMMYFUNCTION("""COMPUTED_VALUE"""),"")</f>
        <v/>
      </c>
      <c r="C821" t="str">
        <f>IFERROR(__xludf.DUMMYFUNCTION("""COMPUTED_VALUE"""),"")</f>
        <v/>
      </c>
      <c r="D821" t="str">
        <f>IFERROR(__xludf.DUMMYFUNCTION("""COMPUTED_VALUE"""),"")</f>
        <v/>
      </c>
      <c r="E821" t="str">
        <f>IFERROR(__xludf.DUMMYFUNCTION("""COMPUTED_VALUE"""),"")</f>
        <v/>
      </c>
      <c r="F821" t="str">
        <f>IFERROR(__xludf.DUMMYFUNCTION("""COMPUTED_VALUE"""),"")</f>
        <v/>
      </c>
      <c r="G821" t="str">
        <f>IFERROR(__xludf.DUMMYFUNCTION("""COMPUTED_VALUE"""),"")</f>
        <v/>
      </c>
      <c r="H821" t="str">
        <f>IFERROR(__xludf.DUMMYFUNCTION("""COMPUTED_VALUE"""),"")</f>
        <v/>
      </c>
      <c r="I821" t="str">
        <f>IFERROR(__xludf.DUMMYFUNCTION("""COMPUTED_VALUE"""),"")</f>
        <v/>
      </c>
      <c r="J821" t="str">
        <f>IFERROR(__xludf.DUMMYFUNCTION("""COMPUTED_VALUE"""),"")</f>
        <v/>
      </c>
      <c r="K821" t="str">
        <f>IFERROR(__xludf.DUMMYFUNCTION("""COMPUTED_VALUE"""),"")</f>
        <v/>
      </c>
    </row>
    <row r="822">
      <c r="A822" t="str">
        <f>IFERROR(__xludf.DUMMYFUNCTION("""COMPUTED_VALUE"""),"")</f>
        <v/>
      </c>
      <c r="B822" t="str">
        <f>IFERROR(__xludf.DUMMYFUNCTION("""COMPUTED_VALUE"""),"")</f>
        <v/>
      </c>
      <c r="C822" t="str">
        <f>IFERROR(__xludf.DUMMYFUNCTION("""COMPUTED_VALUE"""),"")</f>
        <v/>
      </c>
      <c r="D822" t="str">
        <f>IFERROR(__xludf.DUMMYFUNCTION("""COMPUTED_VALUE"""),"")</f>
        <v/>
      </c>
      <c r="E822" t="str">
        <f>IFERROR(__xludf.DUMMYFUNCTION("""COMPUTED_VALUE"""),"")</f>
        <v/>
      </c>
      <c r="F822" t="str">
        <f>IFERROR(__xludf.DUMMYFUNCTION("""COMPUTED_VALUE"""),"")</f>
        <v/>
      </c>
      <c r="G822" t="str">
        <f>IFERROR(__xludf.DUMMYFUNCTION("""COMPUTED_VALUE"""),"")</f>
        <v/>
      </c>
      <c r="H822" t="str">
        <f>IFERROR(__xludf.DUMMYFUNCTION("""COMPUTED_VALUE"""),"")</f>
        <v/>
      </c>
      <c r="I822" t="str">
        <f>IFERROR(__xludf.DUMMYFUNCTION("""COMPUTED_VALUE"""),"")</f>
        <v/>
      </c>
      <c r="J822" t="str">
        <f>IFERROR(__xludf.DUMMYFUNCTION("""COMPUTED_VALUE"""),"")</f>
        <v/>
      </c>
      <c r="K822" t="str">
        <f>IFERROR(__xludf.DUMMYFUNCTION("""COMPUTED_VALUE"""),"")</f>
        <v/>
      </c>
    </row>
    <row r="823">
      <c r="A823" t="str">
        <f>IFERROR(__xludf.DUMMYFUNCTION("""COMPUTED_VALUE"""),"")</f>
        <v/>
      </c>
      <c r="B823" t="str">
        <f>IFERROR(__xludf.DUMMYFUNCTION("""COMPUTED_VALUE"""),"")</f>
        <v/>
      </c>
      <c r="C823" t="str">
        <f>IFERROR(__xludf.DUMMYFUNCTION("""COMPUTED_VALUE"""),"")</f>
        <v/>
      </c>
      <c r="D823" t="str">
        <f>IFERROR(__xludf.DUMMYFUNCTION("""COMPUTED_VALUE"""),"")</f>
        <v/>
      </c>
      <c r="E823" t="str">
        <f>IFERROR(__xludf.DUMMYFUNCTION("""COMPUTED_VALUE"""),"")</f>
        <v/>
      </c>
      <c r="F823" t="str">
        <f>IFERROR(__xludf.DUMMYFUNCTION("""COMPUTED_VALUE"""),"")</f>
        <v/>
      </c>
      <c r="G823" t="str">
        <f>IFERROR(__xludf.DUMMYFUNCTION("""COMPUTED_VALUE"""),"")</f>
        <v/>
      </c>
      <c r="H823" t="str">
        <f>IFERROR(__xludf.DUMMYFUNCTION("""COMPUTED_VALUE"""),"")</f>
        <v/>
      </c>
      <c r="I823" t="str">
        <f>IFERROR(__xludf.DUMMYFUNCTION("""COMPUTED_VALUE"""),"")</f>
        <v/>
      </c>
      <c r="J823" t="str">
        <f>IFERROR(__xludf.DUMMYFUNCTION("""COMPUTED_VALUE"""),"")</f>
        <v/>
      </c>
      <c r="K823" t="str">
        <f>IFERROR(__xludf.DUMMYFUNCTION("""COMPUTED_VALUE"""),"")</f>
        <v/>
      </c>
    </row>
    <row r="824">
      <c r="A824" t="str">
        <f>IFERROR(__xludf.DUMMYFUNCTION("""COMPUTED_VALUE"""),"")</f>
        <v/>
      </c>
      <c r="B824" t="str">
        <f>IFERROR(__xludf.DUMMYFUNCTION("""COMPUTED_VALUE"""),"")</f>
        <v/>
      </c>
      <c r="C824" t="str">
        <f>IFERROR(__xludf.DUMMYFUNCTION("""COMPUTED_VALUE"""),"")</f>
        <v/>
      </c>
      <c r="D824" t="str">
        <f>IFERROR(__xludf.DUMMYFUNCTION("""COMPUTED_VALUE"""),"")</f>
        <v/>
      </c>
      <c r="E824" t="str">
        <f>IFERROR(__xludf.DUMMYFUNCTION("""COMPUTED_VALUE"""),"")</f>
        <v/>
      </c>
      <c r="F824" t="str">
        <f>IFERROR(__xludf.DUMMYFUNCTION("""COMPUTED_VALUE"""),"")</f>
        <v/>
      </c>
      <c r="G824" t="str">
        <f>IFERROR(__xludf.DUMMYFUNCTION("""COMPUTED_VALUE"""),"")</f>
        <v/>
      </c>
      <c r="H824" t="str">
        <f>IFERROR(__xludf.DUMMYFUNCTION("""COMPUTED_VALUE"""),"")</f>
        <v/>
      </c>
      <c r="I824" t="str">
        <f>IFERROR(__xludf.DUMMYFUNCTION("""COMPUTED_VALUE"""),"")</f>
        <v/>
      </c>
      <c r="J824" t="str">
        <f>IFERROR(__xludf.DUMMYFUNCTION("""COMPUTED_VALUE"""),"")</f>
        <v/>
      </c>
      <c r="K824" t="str">
        <f>IFERROR(__xludf.DUMMYFUNCTION("""COMPUTED_VALUE"""),"")</f>
        <v/>
      </c>
    </row>
    <row r="825">
      <c r="A825" t="str">
        <f>IFERROR(__xludf.DUMMYFUNCTION("""COMPUTED_VALUE"""),"")</f>
        <v/>
      </c>
      <c r="B825" t="str">
        <f>IFERROR(__xludf.DUMMYFUNCTION("""COMPUTED_VALUE"""),"")</f>
        <v/>
      </c>
      <c r="C825" t="str">
        <f>IFERROR(__xludf.DUMMYFUNCTION("""COMPUTED_VALUE"""),"")</f>
        <v/>
      </c>
      <c r="D825" t="str">
        <f>IFERROR(__xludf.DUMMYFUNCTION("""COMPUTED_VALUE"""),"")</f>
        <v/>
      </c>
      <c r="E825" t="str">
        <f>IFERROR(__xludf.DUMMYFUNCTION("""COMPUTED_VALUE"""),"")</f>
        <v/>
      </c>
      <c r="F825" t="str">
        <f>IFERROR(__xludf.DUMMYFUNCTION("""COMPUTED_VALUE"""),"")</f>
        <v/>
      </c>
      <c r="G825" t="str">
        <f>IFERROR(__xludf.DUMMYFUNCTION("""COMPUTED_VALUE"""),"")</f>
        <v/>
      </c>
      <c r="H825" t="str">
        <f>IFERROR(__xludf.DUMMYFUNCTION("""COMPUTED_VALUE"""),"")</f>
        <v/>
      </c>
      <c r="I825" t="str">
        <f>IFERROR(__xludf.DUMMYFUNCTION("""COMPUTED_VALUE"""),"")</f>
        <v/>
      </c>
      <c r="J825" t="str">
        <f>IFERROR(__xludf.DUMMYFUNCTION("""COMPUTED_VALUE"""),"")</f>
        <v/>
      </c>
      <c r="K825" t="str">
        <f>IFERROR(__xludf.DUMMYFUNCTION("""COMPUTED_VALUE"""),"")</f>
        <v/>
      </c>
    </row>
    <row r="826">
      <c r="A826" t="str">
        <f>IFERROR(__xludf.DUMMYFUNCTION("""COMPUTED_VALUE"""),"")</f>
        <v/>
      </c>
      <c r="B826" t="str">
        <f>IFERROR(__xludf.DUMMYFUNCTION("""COMPUTED_VALUE"""),"")</f>
        <v/>
      </c>
      <c r="C826" t="str">
        <f>IFERROR(__xludf.DUMMYFUNCTION("""COMPUTED_VALUE"""),"")</f>
        <v/>
      </c>
      <c r="D826" t="str">
        <f>IFERROR(__xludf.DUMMYFUNCTION("""COMPUTED_VALUE"""),"")</f>
        <v/>
      </c>
      <c r="E826" t="str">
        <f>IFERROR(__xludf.DUMMYFUNCTION("""COMPUTED_VALUE"""),"")</f>
        <v/>
      </c>
      <c r="F826" t="str">
        <f>IFERROR(__xludf.DUMMYFUNCTION("""COMPUTED_VALUE"""),"")</f>
        <v/>
      </c>
      <c r="G826" t="str">
        <f>IFERROR(__xludf.DUMMYFUNCTION("""COMPUTED_VALUE"""),"")</f>
        <v/>
      </c>
      <c r="H826" t="str">
        <f>IFERROR(__xludf.DUMMYFUNCTION("""COMPUTED_VALUE"""),"")</f>
        <v/>
      </c>
      <c r="I826" t="str">
        <f>IFERROR(__xludf.DUMMYFUNCTION("""COMPUTED_VALUE"""),"")</f>
        <v/>
      </c>
      <c r="J826" t="str">
        <f>IFERROR(__xludf.DUMMYFUNCTION("""COMPUTED_VALUE"""),"")</f>
        <v/>
      </c>
      <c r="K826" t="str">
        <f>IFERROR(__xludf.DUMMYFUNCTION("""COMPUTED_VALUE"""),"")</f>
        <v/>
      </c>
    </row>
    <row r="827">
      <c r="A827" t="str">
        <f>IFERROR(__xludf.DUMMYFUNCTION("""COMPUTED_VALUE"""),"")</f>
        <v/>
      </c>
      <c r="B827" t="str">
        <f>IFERROR(__xludf.DUMMYFUNCTION("""COMPUTED_VALUE"""),"")</f>
        <v/>
      </c>
      <c r="C827" t="str">
        <f>IFERROR(__xludf.DUMMYFUNCTION("""COMPUTED_VALUE"""),"")</f>
        <v/>
      </c>
      <c r="D827" t="str">
        <f>IFERROR(__xludf.DUMMYFUNCTION("""COMPUTED_VALUE"""),"")</f>
        <v/>
      </c>
      <c r="E827" t="str">
        <f>IFERROR(__xludf.DUMMYFUNCTION("""COMPUTED_VALUE"""),"")</f>
        <v/>
      </c>
      <c r="F827" t="str">
        <f>IFERROR(__xludf.DUMMYFUNCTION("""COMPUTED_VALUE"""),"")</f>
        <v/>
      </c>
      <c r="G827" t="str">
        <f>IFERROR(__xludf.DUMMYFUNCTION("""COMPUTED_VALUE"""),"")</f>
        <v/>
      </c>
      <c r="H827" t="str">
        <f>IFERROR(__xludf.DUMMYFUNCTION("""COMPUTED_VALUE"""),"")</f>
        <v/>
      </c>
      <c r="I827" t="str">
        <f>IFERROR(__xludf.DUMMYFUNCTION("""COMPUTED_VALUE"""),"")</f>
        <v/>
      </c>
      <c r="J827" t="str">
        <f>IFERROR(__xludf.DUMMYFUNCTION("""COMPUTED_VALUE"""),"")</f>
        <v/>
      </c>
      <c r="K827" t="str">
        <f>IFERROR(__xludf.DUMMYFUNCTION("""COMPUTED_VALUE"""),"")</f>
        <v/>
      </c>
    </row>
    <row r="828">
      <c r="A828" t="str">
        <f>IFERROR(__xludf.DUMMYFUNCTION("""COMPUTED_VALUE"""),"")</f>
        <v/>
      </c>
      <c r="B828" t="str">
        <f>IFERROR(__xludf.DUMMYFUNCTION("""COMPUTED_VALUE"""),"")</f>
        <v/>
      </c>
      <c r="C828" t="str">
        <f>IFERROR(__xludf.DUMMYFUNCTION("""COMPUTED_VALUE"""),"")</f>
        <v/>
      </c>
      <c r="D828" t="str">
        <f>IFERROR(__xludf.DUMMYFUNCTION("""COMPUTED_VALUE"""),"")</f>
        <v/>
      </c>
      <c r="E828" t="str">
        <f>IFERROR(__xludf.DUMMYFUNCTION("""COMPUTED_VALUE"""),"")</f>
        <v/>
      </c>
      <c r="F828" t="str">
        <f>IFERROR(__xludf.DUMMYFUNCTION("""COMPUTED_VALUE"""),"")</f>
        <v/>
      </c>
      <c r="G828" t="str">
        <f>IFERROR(__xludf.DUMMYFUNCTION("""COMPUTED_VALUE"""),"")</f>
        <v/>
      </c>
      <c r="H828" t="str">
        <f>IFERROR(__xludf.DUMMYFUNCTION("""COMPUTED_VALUE"""),"")</f>
        <v/>
      </c>
      <c r="I828" t="str">
        <f>IFERROR(__xludf.DUMMYFUNCTION("""COMPUTED_VALUE"""),"")</f>
        <v/>
      </c>
      <c r="J828" t="str">
        <f>IFERROR(__xludf.DUMMYFUNCTION("""COMPUTED_VALUE"""),"")</f>
        <v/>
      </c>
      <c r="K828" t="str">
        <f>IFERROR(__xludf.DUMMYFUNCTION("""COMPUTED_VALUE"""),"")</f>
        <v/>
      </c>
    </row>
    <row r="829">
      <c r="A829" t="str">
        <f>IFERROR(__xludf.DUMMYFUNCTION("""COMPUTED_VALUE"""),"")</f>
        <v/>
      </c>
      <c r="B829" t="str">
        <f>IFERROR(__xludf.DUMMYFUNCTION("""COMPUTED_VALUE"""),"")</f>
        <v/>
      </c>
      <c r="C829" t="str">
        <f>IFERROR(__xludf.DUMMYFUNCTION("""COMPUTED_VALUE"""),"")</f>
        <v/>
      </c>
      <c r="D829" t="str">
        <f>IFERROR(__xludf.DUMMYFUNCTION("""COMPUTED_VALUE"""),"")</f>
        <v/>
      </c>
      <c r="E829" t="str">
        <f>IFERROR(__xludf.DUMMYFUNCTION("""COMPUTED_VALUE"""),"")</f>
        <v/>
      </c>
      <c r="F829" t="str">
        <f>IFERROR(__xludf.DUMMYFUNCTION("""COMPUTED_VALUE"""),"")</f>
        <v/>
      </c>
      <c r="G829" t="str">
        <f>IFERROR(__xludf.DUMMYFUNCTION("""COMPUTED_VALUE"""),"")</f>
        <v/>
      </c>
      <c r="H829" t="str">
        <f>IFERROR(__xludf.DUMMYFUNCTION("""COMPUTED_VALUE"""),"")</f>
        <v/>
      </c>
      <c r="I829" t="str">
        <f>IFERROR(__xludf.DUMMYFUNCTION("""COMPUTED_VALUE"""),"")</f>
        <v/>
      </c>
      <c r="J829" t="str">
        <f>IFERROR(__xludf.DUMMYFUNCTION("""COMPUTED_VALUE"""),"")</f>
        <v/>
      </c>
      <c r="K829" t="str">
        <f>IFERROR(__xludf.DUMMYFUNCTION("""COMPUTED_VALUE"""),"")</f>
        <v/>
      </c>
    </row>
    <row r="830">
      <c r="A830" t="str">
        <f>IFERROR(__xludf.DUMMYFUNCTION("""COMPUTED_VALUE"""),"")</f>
        <v/>
      </c>
      <c r="B830" t="str">
        <f>IFERROR(__xludf.DUMMYFUNCTION("""COMPUTED_VALUE"""),"")</f>
        <v/>
      </c>
      <c r="C830" t="str">
        <f>IFERROR(__xludf.DUMMYFUNCTION("""COMPUTED_VALUE"""),"")</f>
        <v/>
      </c>
      <c r="D830" t="str">
        <f>IFERROR(__xludf.DUMMYFUNCTION("""COMPUTED_VALUE"""),"")</f>
        <v/>
      </c>
      <c r="E830" t="str">
        <f>IFERROR(__xludf.DUMMYFUNCTION("""COMPUTED_VALUE"""),"")</f>
        <v/>
      </c>
      <c r="F830" t="str">
        <f>IFERROR(__xludf.DUMMYFUNCTION("""COMPUTED_VALUE"""),"")</f>
        <v/>
      </c>
      <c r="G830" t="str">
        <f>IFERROR(__xludf.DUMMYFUNCTION("""COMPUTED_VALUE"""),"")</f>
        <v/>
      </c>
      <c r="H830" t="str">
        <f>IFERROR(__xludf.DUMMYFUNCTION("""COMPUTED_VALUE"""),"")</f>
        <v/>
      </c>
      <c r="I830" t="str">
        <f>IFERROR(__xludf.DUMMYFUNCTION("""COMPUTED_VALUE"""),"")</f>
        <v/>
      </c>
      <c r="J830" t="str">
        <f>IFERROR(__xludf.DUMMYFUNCTION("""COMPUTED_VALUE"""),"")</f>
        <v/>
      </c>
      <c r="K830" t="str">
        <f>IFERROR(__xludf.DUMMYFUNCTION("""COMPUTED_VALUE"""),"")</f>
        <v/>
      </c>
    </row>
    <row r="831">
      <c r="A831" t="str">
        <f>IFERROR(__xludf.DUMMYFUNCTION("""COMPUTED_VALUE"""),"")</f>
        <v/>
      </c>
      <c r="B831" t="str">
        <f>IFERROR(__xludf.DUMMYFUNCTION("""COMPUTED_VALUE"""),"")</f>
        <v/>
      </c>
      <c r="C831" t="str">
        <f>IFERROR(__xludf.DUMMYFUNCTION("""COMPUTED_VALUE"""),"")</f>
        <v/>
      </c>
      <c r="D831" t="str">
        <f>IFERROR(__xludf.DUMMYFUNCTION("""COMPUTED_VALUE"""),"")</f>
        <v/>
      </c>
      <c r="E831" t="str">
        <f>IFERROR(__xludf.DUMMYFUNCTION("""COMPUTED_VALUE"""),"")</f>
        <v/>
      </c>
      <c r="F831" t="str">
        <f>IFERROR(__xludf.DUMMYFUNCTION("""COMPUTED_VALUE"""),"")</f>
        <v/>
      </c>
      <c r="G831" t="str">
        <f>IFERROR(__xludf.DUMMYFUNCTION("""COMPUTED_VALUE"""),"")</f>
        <v/>
      </c>
      <c r="H831" t="str">
        <f>IFERROR(__xludf.DUMMYFUNCTION("""COMPUTED_VALUE"""),"")</f>
        <v/>
      </c>
      <c r="I831" t="str">
        <f>IFERROR(__xludf.DUMMYFUNCTION("""COMPUTED_VALUE"""),"")</f>
        <v/>
      </c>
      <c r="J831" t="str">
        <f>IFERROR(__xludf.DUMMYFUNCTION("""COMPUTED_VALUE"""),"")</f>
        <v/>
      </c>
      <c r="K831" t="str">
        <f>IFERROR(__xludf.DUMMYFUNCTION("""COMPUTED_VALUE"""),"")</f>
        <v/>
      </c>
    </row>
    <row r="832">
      <c r="A832" t="str">
        <f>IFERROR(__xludf.DUMMYFUNCTION("""COMPUTED_VALUE"""),"")</f>
        <v/>
      </c>
      <c r="B832" t="str">
        <f>IFERROR(__xludf.DUMMYFUNCTION("""COMPUTED_VALUE"""),"")</f>
        <v/>
      </c>
      <c r="C832" t="str">
        <f>IFERROR(__xludf.DUMMYFUNCTION("""COMPUTED_VALUE"""),"")</f>
        <v/>
      </c>
      <c r="D832" t="str">
        <f>IFERROR(__xludf.DUMMYFUNCTION("""COMPUTED_VALUE"""),"")</f>
        <v/>
      </c>
      <c r="E832" t="str">
        <f>IFERROR(__xludf.DUMMYFUNCTION("""COMPUTED_VALUE"""),"")</f>
        <v/>
      </c>
      <c r="F832" t="str">
        <f>IFERROR(__xludf.DUMMYFUNCTION("""COMPUTED_VALUE"""),"")</f>
        <v/>
      </c>
      <c r="G832" t="str">
        <f>IFERROR(__xludf.DUMMYFUNCTION("""COMPUTED_VALUE"""),"")</f>
        <v/>
      </c>
      <c r="H832" t="str">
        <f>IFERROR(__xludf.DUMMYFUNCTION("""COMPUTED_VALUE"""),"")</f>
        <v/>
      </c>
      <c r="I832" t="str">
        <f>IFERROR(__xludf.DUMMYFUNCTION("""COMPUTED_VALUE"""),"")</f>
        <v/>
      </c>
      <c r="J832" t="str">
        <f>IFERROR(__xludf.DUMMYFUNCTION("""COMPUTED_VALUE"""),"")</f>
        <v/>
      </c>
      <c r="K832" t="str">
        <f>IFERROR(__xludf.DUMMYFUNCTION("""COMPUTED_VALUE"""),"")</f>
        <v/>
      </c>
    </row>
    <row r="833">
      <c r="A833" t="str">
        <f>IFERROR(__xludf.DUMMYFUNCTION("""COMPUTED_VALUE"""),"")</f>
        <v/>
      </c>
      <c r="B833" t="str">
        <f>IFERROR(__xludf.DUMMYFUNCTION("""COMPUTED_VALUE"""),"")</f>
        <v/>
      </c>
      <c r="C833" t="str">
        <f>IFERROR(__xludf.DUMMYFUNCTION("""COMPUTED_VALUE"""),"")</f>
        <v/>
      </c>
      <c r="D833" t="str">
        <f>IFERROR(__xludf.DUMMYFUNCTION("""COMPUTED_VALUE"""),"")</f>
        <v/>
      </c>
      <c r="E833" t="str">
        <f>IFERROR(__xludf.DUMMYFUNCTION("""COMPUTED_VALUE"""),"")</f>
        <v/>
      </c>
      <c r="F833" t="str">
        <f>IFERROR(__xludf.DUMMYFUNCTION("""COMPUTED_VALUE"""),"")</f>
        <v/>
      </c>
      <c r="G833" t="str">
        <f>IFERROR(__xludf.DUMMYFUNCTION("""COMPUTED_VALUE"""),"")</f>
        <v/>
      </c>
      <c r="H833" t="str">
        <f>IFERROR(__xludf.DUMMYFUNCTION("""COMPUTED_VALUE"""),"")</f>
        <v/>
      </c>
      <c r="I833" t="str">
        <f>IFERROR(__xludf.DUMMYFUNCTION("""COMPUTED_VALUE"""),"")</f>
        <v/>
      </c>
      <c r="J833" t="str">
        <f>IFERROR(__xludf.DUMMYFUNCTION("""COMPUTED_VALUE"""),"")</f>
        <v/>
      </c>
      <c r="K833" t="str">
        <f>IFERROR(__xludf.DUMMYFUNCTION("""COMPUTED_VALUE"""),"")</f>
        <v/>
      </c>
    </row>
    <row r="834">
      <c r="A834" t="str">
        <f>IFERROR(__xludf.DUMMYFUNCTION("""COMPUTED_VALUE"""),"")</f>
        <v/>
      </c>
      <c r="B834" t="str">
        <f>IFERROR(__xludf.DUMMYFUNCTION("""COMPUTED_VALUE"""),"")</f>
        <v/>
      </c>
      <c r="C834" t="str">
        <f>IFERROR(__xludf.DUMMYFUNCTION("""COMPUTED_VALUE"""),"")</f>
        <v/>
      </c>
      <c r="D834" t="str">
        <f>IFERROR(__xludf.DUMMYFUNCTION("""COMPUTED_VALUE"""),"")</f>
        <v/>
      </c>
      <c r="E834" t="str">
        <f>IFERROR(__xludf.DUMMYFUNCTION("""COMPUTED_VALUE"""),"")</f>
        <v/>
      </c>
      <c r="F834" t="str">
        <f>IFERROR(__xludf.DUMMYFUNCTION("""COMPUTED_VALUE"""),"")</f>
        <v/>
      </c>
      <c r="G834" t="str">
        <f>IFERROR(__xludf.DUMMYFUNCTION("""COMPUTED_VALUE"""),"")</f>
        <v/>
      </c>
      <c r="H834" t="str">
        <f>IFERROR(__xludf.DUMMYFUNCTION("""COMPUTED_VALUE"""),"")</f>
        <v/>
      </c>
      <c r="I834" t="str">
        <f>IFERROR(__xludf.DUMMYFUNCTION("""COMPUTED_VALUE"""),"")</f>
        <v/>
      </c>
      <c r="J834" t="str">
        <f>IFERROR(__xludf.DUMMYFUNCTION("""COMPUTED_VALUE"""),"")</f>
        <v/>
      </c>
      <c r="K834" t="str">
        <f>IFERROR(__xludf.DUMMYFUNCTION("""COMPUTED_VALUE"""),"")</f>
        <v/>
      </c>
    </row>
    <row r="835">
      <c r="A835" t="str">
        <f>IFERROR(__xludf.DUMMYFUNCTION("""COMPUTED_VALUE"""),"")</f>
        <v/>
      </c>
      <c r="B835" t="str">
        <f>IFERROR(__xludf.DUMMYFUNCTION("""COMPUTED_VALUE"""),"")</f>
        <v/>
      </c>
      <c r="C835" t="str">
        <f>IFERROR(__xludf.DUMMYFUNCTION("""COMPUTED_VALUE"""),"")</f>
        <v/>
      </c>
      <c r="D835" t="str">
        <f>IFERROR(__xludf.DUMMYFUNCTION("""COMPUTED_VALUE"""),"")</f>
        <v/>
      </c>
      <c r="E835" t="str">
        <f>IFERROR(__xludf.DUMMYFUNCTION("""COMPUTED_VALUE"""),"")</f>
        <v/>
      </c>
      <c r="F835" t="str">
        <f>IFERROR(__xludf.DUMMYFUNCTION("""COMPUTED_VALUE"""),"")</f>
        <v/>
      </c>
      <c r="G835" t="str">
        <f>IFERROR(__xludf.DUMMYFUNCTION("""COMPUTED_VALUE"""),"")</f>
        <v/>
      </c>
      <c r="H835" t="str">
        <f>IFERROR(__xludf.DUMMYFUNCTION("""COMPUTED_VALUE"""),"")</f>
        <v/>
      </c>
      <c r="I835" t="str">
        <f>IFERROR(__xludf.DUMMYFUNCTION("""COMPUTED_VALUE"""),"")</f>
        <v/>
      </c>
      <c r="J835" t="str">
        <f>IFERROR(__xludf.DUMMYFUNCTION("""COMPUTED_VALUE"""),"")</f>
        <v/>
      </c>
      <c r="K835" t="str">
        <f>IFERROR(__xludf.DUMMYFUNCTION("""COMPUTED_VALUE"""),"")</f>
        <v/>
      </c>
    </row>
    <row r="836">
      <c r="A836" t="str">
        <f>IFERROR(__xludf.DUMMYFUNCTION("""COMPUTED_VALUE"""),"")</f>
        <v/>
      </c>
      <c r="B836" t="str">
        <f>IFERROR(__xludf.DUMMYFUNCTION("""COMPUTED_VALUE"""),"")</f>
        <v/>
      </c>
      <c r="C836" t="str">
        <f>IFERROR(__xludf.DUMMYFUNCTION("""COMPUTED_VALUE"""),"")</f>
        <v/>
      </c>
      <c r="D836" t="str">
        <f>IFERROR(__xludf.DUMMYFUNCTION("""COMPUTED_VALUE"""),"")</f>
        <v/>
      </c>
      <c r="E836" t="str">
        <f>IFERROR(__xludf.DUMMYFUNCTION("""COMPUTED_VALUE"""),"")</f>
        <v/>
      </c>
      <c r="F836" t="str">
        <f>IFERROR(__xludf.DUMMYFUNCTION("""COMPUTED_VALUE"""),"")</f>
        <v/>
      </c>
      <c r="G836" t="str">
        <f>IFERROR(__xludf.DUMMYFUNCTION("""COMPUTED_VALUE"""),"")</f>
        <v/>
      </c>
      <c r="H836" t="str">
        <f>IFERROR(__xludf.DUMMYFUNCTION("""COMPUTED_VALUE"""),"")</f>
        <v/>
      </c>
      <c r="I836" t="str">
        <f>IFERROR(__xludf.DUMMYFUNCTION("""COMPUTED_VALUE"""),"")</f>
        <v/>
      </c>
      <c r="J836" t="str">
        <f>IFERROR(__xludf.DUMMYFUNCTION("""COMPUTED_VALUE"""),"")</f>
        <v/>
      </c>
      <c r="K836" t="str">
        <f>IFERROR(__xludf.DUMMYFUNCTION("""COMPUTED_VALUE"""),"")</f>
        <v/>
      </c>
    </row>
    <row r="837">
      <c r="A837" t="str">
        <f>IFERROR(__xludf.DUMMYFUNCTION("""COMPUTED_VALUE"""),"")</f>
        <v/>
      </c>
      <c r="B837" t="str">
        <f>IFERROR(__xludf.DUMMYFUNCTION("""COMPUTED_VALUE"""),"")</f>
        <v/>
      </c>
      <c r="C837" t="str">
        <f>IFERROR(__xludf.DUMMYFUNCTION("""COMPUTED_VALUE"""),"")</f>
        <v/>
      </c>
      <c r="D837" t="str">
        <f>IFERROR(__xludf.DUMMYFUNCTION("""COMPUTED_VALUE"""),"")</f>
        <v/>
      </c>
      <c r="E837" t="str">
        <f>IFERROR(__xludf.DUMMYFUNCTION("""COMPUTED_VALUE"""),"")</f>
        <v/>
      </c>
      <c r="F837" t="str">
        <f>IFERROR(__xludf.DUMMYFUNCTION("""COMPUTED_VALUE"""),"")</f>
        <v/>
      </c>
      <c r="G837" t="str">
        <f>IFERROR(__xludf.DUMMYFUNCTION("""COMPUTED_VALUE"""),"")</f>
        <v/>
      </c>
      <c r="H837" t="str">
        <f>IFERROR(__xludf.DUMMYFUNCTION("""COMPUTED_VALUE"""),"")</f>
        <v/>
      </c>
      <c r="I837" t="str">
        <f>IFERROR(__xludf.DUMMYFUNCTION("""COMPUTED_VALUE"""),"")</f>
        <v/>
      </c>
      <c r="J837" t="str">
        <f>IFERROR(__xludf.DUMMYFUNCTION("""COMPUTED_VALUE"""),"")</f>
        <v/>
      </c>
      <c r="K837" t="str">
        <f>IFERROR(__xludf.DUMMYFUNCTION("""COMPUTED_VALUE"""),"")</f>
        <v/>
      </c>
    </row>
    <row r="838">
      <c r="A838" t="str">
        <f>IFERROR(__xludf.DUMMYFUNCTION("""COMPUTED_VALUE"""),"")</f>
        <v/>
      </c>
      <c r="B838" t="str">
        <f>IFERROR(__xludf.DUMMYFUNCTION("""COMPUTED_VALUE"""),"")</f>
        <v/>
      </c>
      <c r="C838" t="str">
        <f>IFERROR(__xludf.DUMMYFUNCTION("""COMPUTED_VALUE"""),"")</f>
        <v/>
      </c>
      <c r="D838" t="str">
        <f>IFERROR(__xludf.DUMMYFUNCTION("""COMPUTED_VALUE"""),"")</f>
        <v/>
      </c>
      <c r="E838" t="str">
        <f>IFERROR(__xludf.DUMMYFUNCTION("""COMPUTED_VALUE"""),"")</f>
        <v/>
      </c>
      <c r="F838" t="str">
        <f>IFERROR(__xludf.DUMMYFUNCTION("""COMPUTED_VALUE"""),"")</f>
        <v/>
      </c>
      <c r="G838" t="str">
        <f>IFERROR(__xludf.DUMMYFUNCTION("""COMPUTED_VALUE"""),"")</f>
        <v/>
      </c>
      <c r="H838" t="str">
        <f>IFERROR(__xludf.DUMMYFUNCTION("""COMPUTED_VALUE"""),"")</f>
        <v/>
      </c>
      <c r="I838" t="str">
        <f>IFERROR(__xludf.DUMMYFUNCTION("""COMPUTED_VALUE"""),"")</f>
        <v/>
      </c>
      <c r="J838" t="str">
        <f>IFERROR(__xludf.DUMMYFUNCTION("""COMPUTED_VALUE"""),"")</f>
        <v/>
      </c>
      <c r="K838" t="str">
        <f>IFERROR(__xludf.DUMMYFUNCTION("""COMPUTED_VALUE"""),"")</f>
        <v/>
      </c>
    </row>
    <row r="839">
      <c r="A839" t="str">
        <f>IFERROR(__xludf.DUMMYFUNCTION("""COMPUTED_VALUE"""),"")</f>
        <v/>
      </c>
      <c r="B839" t="str">
        <f>IFERROR(__xludf.DUMMYFUNCTION("""COMPUTED_VALUE"""),"")</f>
        <v/>
      </c>
      <c r="C839" t="str">
        <f>IFERROR(__xludf.DUMMYFUNCTION("""COMPUTED_VALUE"""),"")</f>
        <v/>
      </c>
      <c r="D839" t="str">
        <f>IFERROR(__xludf.DUMMYFUNCTION("""COMPUTED_VALUE"""),"")</f>
        <v/>
      </c>
      <c r="E839" t="str">
        <f>IFERROR(__xludf.DUMMYFUNCTION("""COMPUTED_VALUE"""),"")</f>
        <v/>
      </c>
      <c r="F839" t="str">
        <f>IFERROR(__xludf.DUMMYFUNCTION("""COMPUTED_VALUE"""),"")</f>
        <v/>
      </c>
      <c r="G839" t="str">
        <f>IFERROR(__xludf.DUMMYFUNCTION("""COMPUTED_VALUE"""),"")</f>
        <v/>
      </c>
      <c r="H839" t="str">
        <f>IFERROR(__xludf.DUMMYFUNCTION("""COMPUTED_VALUE"""),"")</f>
        <v/>
      </c>
      <c r="I839" t="str">
        <f>IFERROR(__xludf.DUMMYFUNCTION("""COMPUTED_VALUE"""),"")</f>
        <v/>
      </c>
      <c r="J839" t="str">
        <f>IFERROR(__xludf.DUMMYFUNCTION("""COMPUTED_VALUE"""),"")</f>
        <v/>
      </c>
      <c r="K839" t="str">
        <f>IFERROR(__xludf.DUMMYFUNCTION("""COMPUTED_VALUE"""),"")</f>
        <v/>
      </c>
    </row>
    <row r="840">
      <c r="A840" t="str">
        <f>IFERROR(__xludf.DUMMYFUNCTION("""COMPUTED_VALUE"""),"")</f>
        <v/>
      </c>
      <c r="B840" t="str">
        <f>IFERROR(__xludf.DUMMYFUNCTION("""COMPUTED_VALUE"""),"")</f>
        <v/>
      </c>
      <c r="C840" t="str">
        <f>IFERROR(__xludf.DUMMYFUNCTION("""COMPUTED_VALUE"""),"")</f>
        <v/>
      </c>
      <c r="D840" t="str">
        <f>IFERROR(__xludf.DUMMYFUNCTION("""COMPUTED_VALUE"""),"")</f>
        <v/>
      </c>
      <c r="E840" t="str">
        <f>IFERROR(__xludf.DUMMYFUNCTION("""COMPUTED_VALUE"""),"")</f>
        <v/>
      </c>
      <c r="F840" t="str">
        <f>IFERROR(__xludf.DUMMYFUNCTION("""COMPUTED_VALUE"""),"")</f>
        <v/>
      </c>
      <c r="G840" t="str">
        <f>IFERROR(__xludf.DUMMYFUNCTION("""COMPUTED_VALUE"""),"")</f>
        <v/>
      </c>
      <c r="H840" t="str">
        <f>IFERROR(__xludf.DUMMYFUNCTION("""COMPUTED_VALUE"""),"")</f>
        <v/>
      </c>
      <c r="I840" t="str">
        <f>IFERROR(__xludf.DUMMYFUNCTION("""COMPUTED_VALUE"""),"")</f>
        <v/>
      </c>
      <c r="J840" t="str">
        <f>IFERROR(__xludf.DUMMYFUNCTION("""COMPUTED_VALUE"""),"")</f>
        <v/>
      </c>
      <c r="K840" t="str">
        <f>IFERROR(__xludf.DUMMYFUNCTION("""COMPUTED_VALUE"""),"")</f>
        <v/>
      </c>
    </row>
    <row r="841">
      <c r="A841" t="str">
        <f>IFERROR(__xludf.DUMMYFUNCTION("""COMPUTED_VALUE"""),"")</f>
        <v/>
      </c>
      <c r="B841" t="str">
        <f>IFERROR(__xludf.DUMMYFUNCTION("""COMPUTED_VALUE"""),"")</f>
        <v/>
      </c>
      <c r="C841" t="str">
        <f>IFERROR(__xludf.DUMMYFUNCTION("""COMPUTED_VALUE"""),"")</f>
        <v/>
      </c>
      <c r="D841" t="str">
        <f>IFERROR(__xludf.DUMMYFUNCTION("""COMPUTED_VALUE"""),"")</f>
        <v/>
      </c>
      <c r="E841" t="str">
        <f>IFERROR(__xludf.DUMMYFUNCTION("""COMPUTED_VALUE"""),"")</f>
        <v/>
      </c>
      <c r="F841" t="str">
        <f>IFERROR(__xludf.DUMMYFUNCTION("""COMPUTED_VALUE"""),"")</f>
        <v/>
      </c>
      <c r="G841" t="str">
        <f>IFERROR(__xludf.DUMMYFUNCTION("""COMPUTED_VALUE"""),"")</f>
        <v/>
      </c>
      <c r="H841" t="str">
        <f>IFERROR(__xludf.DUMMYFUNCTION("""COMPUTED_VALUE"""),"")</f>
        <v/>
      </c>
      <c r="I841" t="str">
        <f>IFERROR(__xludf.DUMMYFUNCTION("""COMPUTED_VALUE"""),"")</f>
        <v/>
      </c>
      <c r="J841" t="str">
        <f>IFERROR(__xludf.DUMMYFUNCTION("""COMPUTED_VALUE"""),"")</f>
        <v/>
      </c>
      <c r="K841" t="str">
        <f>IFERROR(__xludf.DUMMYFUNCTION("""COMPUTED_VALUE"""),"")</f>
        <v/>
      </c>
    </row>
    <row r="842">
      <c r="A842" t="str">
        <f>IFERROR(__xludf.DUMMYFUNCTION("""COMPUTED_VALUE"""),"")</f>
        <v/>
      </c>
      <c r="B842" t="str">
        <f>IFERROR(__xludf.DUMMYFUNCTION("""COMPUTED_VALUE"""),"")</f>
        <v/>
      </c>
      <c r="C842" t="str">
        <f>IFERROR(__xludf.DUMMYFUNCTION("""COMPUTED_VALUE"""),"")</f>
        <v/>
      </c>
      <c r="D842" t="str">
        <f>IFERROR(__xludf.DUMMYFUNCTION("""COMPUTED_VALUE"""),"")</f>
        <v/>
      </c>
      <c r="E842" t="str">
        <f>IFERROR(__xludf.DUMMYFUNCTION("""COMPUTED_VALUE"""),"")</f>
        <v/>
      </c>
      <c r="F842" t="str">
        <f>IFERROR(__xludf.DUMMYFUNCTION("""COMPUTED_VALUE"""),"")</f>
        <v/>
      </c>
      <c r="G842" t="str">
        <f>IFERROR(__xludf.DUMMYFUNCTION("""COMPUTED_VALUE"""),"")</f>
        <v/>
      </c>
      <c r="H842" t="str">
        <f>IFERROR(__xludf.DUMMYFUNCTION("""COMPUTED_VALUE"""),"")</f>
        <v/>
      </c>
      <c r="I842" t="str">
        <f>IFERROR(__xludf.DUMMYFUNCTION("""COMPUTED_VALUE"""),"")</f>
        <v/>
      </c>
      <c r="J842" t="str">
        <f>IFERROR(__xludf.DUMMYFUNCTION("""COMPUTED_VALUE"""),"")</f>
        <v/>
      </c>
      <c r="K842" t="str">
        <f>IFERROR(__xludf.DUMMYFUNCTION("""COMPUTED_VALUE"""),"")</f>
        <v/>
      </c>
    </row>
    <row r="843">
      <c r="A843" t="str">
        <f>IFERROR(__xludf.DUMMYFUNCTION("""COMPUTED_VALUE"""),"")</f>
        <v/>
      </c>
      <c r="B843" t="str">
        <f>IFERROR(__xludf.DUMMYFUNCTION("""COMPUTED_VALUE"""),"")</f>
        <v/>
      </c>
      <c r="C843" t="str">
        <f>IFERROR(__xludf.DUMMYFUNCTION("""COMPUTED_VALUE"""),"")</f>
        <v/>
      </c>
      <c r="D843" t="str">
        <f>IFERROR(__xludf.DUMMYFUNCTION("""COMPUTED_VALUE"""),"")</f>
        <v/>
      </c>
      <c r="E843" t="str">
        <f>IFERROR(__xludf.DUMMYFUNCTION("""COMPUTED_VALUE"""),"")</f>
        <v/>
      </c>
      <c r="F843" t="str">
        <f>IFERROR(__xludf.DUMMYFUNCTION("""COMPUTED_VALUE"""),"")</f>
        <v/>
      </c>
      <c r="G843" t="str">
        <f>IFERROR(__xludf.DUMMYFUNCTION("""COMPUTED_VALUE"""),"")</f>
        <v/>
      </c>
      <c r="H843" t="str">
        <f>IFERROR(__xludf.DUMMYFUNCTION("""COMPUTED_VALUE"""),"")</f>
        <v/>
      </c>
      <c r="I843" t="str">
        <f>IFERROR(__xludf.DUMMYFUNCTION("""COMPUTED_VALUE"""),"")</f>
        <v/>
      </c>
      <c r="J843" t="str">
        <f>IFERROR(__xludf.DUMMYFUNCTION("""COMPUTED_VALUE"""),"")</f>
        <v/>
      </c>
      <c r="K843" t="str">
        <f>IFERROR(__xludf.DUMMYFUNCTION("""COMPUTED_VALUE"""),"")</f>
        <v/>
      </c>
    </row>
    <row r="844">
      <c r="A844" t="str">
        <f>IFERROR(__xludf.DUMMYFUNCTION("""COMPUTED_VALUE"""),"")</f>
        <v/>
      </c>
      <c r="B844" t="str">
        <f>IFERROR(__xludf.DUMMYFUNCTION("""COMPUTED_VALUE"""),"")</f>
        <v/>
      </c>
      <c r="C844" t="str">
        <f>IFERROR(__xludf.DUMMYFUNCTION("""COMPUTED_VALUE"""),"")</f>
        <v/>
      </c>
      <c r="D844" t="str">
        <f>IFERROR(__xludf.DUMMYFUNCTION("""COMPUTED_VALUE"""),"")</f>
        <v/>
      </c>
      <c r="E844" t="str">
        <f>IFERROR(__xludf.DUMMYFUNCTION("""COMPUTED_VALUE"""),"")</f>
        <v/>
      </c>
      <c r="F844" t="str">
        <f>IFERROR(__xludf.DUMMYFUNCTION("""COMPUTED_VALUE"""),"")</f>
        <v/>
      </c>
      <c r="G844" t="str">
        <f>IFERROR(__xludf.DUMMYFUNCTION("""COMPUTED_VALUE"""),"")</f>
        <v/>
      </c>
      <c r="H844" t="str">
        <f>IFERROR(__xludf.DUMMYFUNCTION("""COMPUTED_VALUE"""),"")</f>
        <v/>
      </c>
      <c r="I844" t="str">
        <f>IFERROR(__xludf.DUMMYFUNCTION("""COMPUTED_VALUE"""),"")</f>
        <v/>
      </c>
      <c r="J844" t="str">
        <f>IFERROR(__xludf.DUMMYFUNCTION("""COMPUTED_VALUE"""),"")</f>
        <v/>
      </c>
      <c r="K844" t="str">
        <f>IFERROR(__xludf.DUMMYFUNCTION("""COMPUTED_VALUE"""),"")</f>
        <v/>
      </c>
    </row>
    <row r="845">
      <c r="A845" t="str">
        <f>IFERROR(__xludf.DUMMYFUNCTION("""COMPUTED_VALUE"""),"")</f>
        <v/>
      </c>
      <c r="B845" t="str">
        <f>IFERROR(__xludf.DUMMYFUNCTION("""COMPUTED_VALUE"""),"")</f>
        <v/>
      </c>
      <c r="C845" t="str">
        <f>IFERROR(__xludf.DUMMYFUNCTION("""COMPUTED_VALUE"""),"")</f>
        <v/>
      </c>
      <c r="D845" t="str">
        <f>IFERROR(__xludf.DUMMYFUNCTION("""COMPUTED_VALUE"""),"")</f>
        <v/>
      </c>
      <c r="E845" t="str">
        <f>IFERROR(__xludf.DUMMYFUNCTION("""COMPUTED_VALUE"""),"")</f>
        <v/>
      </c>
      <c r="F845" t="str">
        <f>IFERROR(__xludf.DUMMYFUNCTION("""COMPUTED_VALUE"""),"")</f>
        <v/>
      </c>
      <c r="G845" t="str">
        <f>IFERROR(__xludf.DUMMYFUNCTION("""COMPUTED_VALUE"""),"")</f>
        <v/>
      </c>
      <c r="H845" t="str">
        <f>IFERROR(__xludf.DUMMYFUNCTION("""COMPUTED_VALUE"""),"")</f>
        <v/>
      </c>
      <c r="I845" t="str">
        <f>IFERROR(__xludf.DUMMYFUNCTION("""COMPUTED_VALUE"""),"")</f>
        <v/>
      </c>
      <c r="J845" t="str">
        <f>IFERROR(__xludf.DUMMYFUNCTION("""COMPUTED_VALUE"""),"")</f>
        <v/>
      </c>
      <c r="K845" t="str">
        <f>IFERROR(__xludf.DUMMYFUNCTION("""COMPUTED_VALUE"""),"")</f>
        <v/>
      </c>
    </row>
    <row r="846">
      <c r="A846" t="str">
        <f>IFERROR(__xludf.DUMMYFUNCTION("""COMPUTED_VALUE"""),"")</f>
        <v/>
      </c>
      <c r="B846" t="str">
        <f>IFERROR(__xludf.DUMMYFUNCTION("""COMPUTED_VALUE"""),"")</f>
        <v/>
      </c>
      <c r="C846" t="str">
        <f>IFERROR(__xludf.DUMMYFUNCTION("""COMPUTED_VALUE"""),"")</f>
        <v/>
      </c>
      <c r="D846" t="str">
        <f>IFERROR(__xludf.DUMMYFUNCTION("""COMPUTED_VALUE"""),"")</f>
        <v/>
      </c>
      <c r="E846" t="str">
        <f>IFERROR(__xludf.DUMMYFUNCTION("""COMPUTED_VALUE"""),"")</f>
        <v/>
      </c>
      <c r="F846" t="str">
        <f>IFERROR(__xludf.DUMMYFUNCTION("""COMPUTED_VALUE"""),"")</f>
        <v/>
      </c>
      <c r="G846" t="str">
        <f>IFERROR(__xludf.DUMMYFUNCTION("""COMPUTED_VALUE"""),"")</f>
        <v/>
      </c>
      <c r="H846" t="str">
        <f>IFERROR(__xludf.DUMMYFUNCTION("""COMPUTED_VALUE"""),"")</f>
        <v/>
      </c>
      <c r="I846" t="str">
        <f>IFERROR(__xludf.DUMMYFUNCTION("""COMPUTED_VALUE"""),"")</f>
        <v/>
      </c>
      <c r="J846" t="str">
        <f>IFERROR(__xludf.DUMMYFUNCTION("""COMPUTED_VALUE"""),"")</f>
        <v/>
      </c>
      <c r="K846" t="str">
        <f>IFERROR(__xludf.DUMMYFUNCTION("""COMPUTED_VALUE"""),"")</f>
        <v/>
      </c>
    </row>
    <row r="847">
      <c r="A847" t="str">
        <f>IFERROR(__xludf.DUMMYFUNCTION("""COMPUTED_VALUE"""),"")</f>
        <v/>
      </c>
      <c r="B847" t="str">
        <f>IFERROR(__xludf.DUMMYFUNCTION("""COMPUTED_VALUE"""),"")</f>
        <v/>
      </c>
      <c r="C847" t="str">
        <f>IFERROR(__xludf.DUMMYFUNCTION("""COMPUTED_VALUE"""),"")</f>
        <v/>
      </c>
      <c r="D847" t="str">
        <f>IFERROR(__xludf.DUMMYFUNCTION("""COMPUTED_VALUE"""),"")</f>
        <v/>
      </c>
      <c r="E847" t="str">
        <f>IFERROR(__xludf.DUMMYFUNCTION("""COMPUTED_VALUE"""),"")</f>
        <v/>
      </c>
      <c r="F847" t="str">
        <f>IFERROR(__xludf.DUMMYFUNCTION("""COMPUTED_VALUE"""),"")</f>
        <v/>
      </c>
      <c r="G847" t="str">
        <f>IFERROR(__xludf.DUMMYFUNCTION("""COMPUTED_VALUE"""),"")</f>
        <v/>
      </c>
      <c r="H847" t="str">
        <f>IFERROR(__xludf.DUMMYFUNCTION("""COMPUTED_VALUE"""),"")</f>
        <v/>
      </c>
      <c r="I847" t="str">
        <f>IFERROR(__xludf.DUMMYFUNCTION("""COMPUTED_VALUE"""),"")</f>
        <v/>
      </c>
      <c r="J847" t="str">
        <f>IFERROR(__xludf.DUMMYFUNCTION("""COMPUTED_VALUE"""),"")</f>
        <v/>
      </c>
      <c r="K847" t="str">
        <f>IFERROR(__xludf.DUMMYFUNCTION("""COMPUTED_VALUE"""),"")</f>
        <v/>
      </c>
    </row>
    <row r="848">
      <c r="A848" t="str">
        <f>IFERROR(__xludf.DUMMYFUNCTION("""COMPUTED_VALUE"""),"")</f>
        <v/>
      </c>
      <c r="B848" t="str">
        <f>IFERROR(__xludf.DUMMYFUNCTION("""COMPUTED_VALUE"""),"")</f>
        <v/>
      </c>
      <c r="C848" t="str">
        <f>IFERROR(__xludf.DUMMYFUNCTION("""COMPUTED_VALUE"""),"")</f>
        <v/>
      </c>
      <c r="D848" t="str">
        <f>IFERROR(__xludf.DUMMYFUNCTION("""COMPUTED_VALUE"""),"")</f>
        <v/>
      </c>
      <c r="E848" t="str">
        <f>IFERROR(__xludf.DUMMYFUNCTION("""COMPUTED_VALUE"""),"")</f>
        <v/>
      </c>
      <c r="F848" t="str">
        <f>IFERROR(__xludf.DUMMYFUNCTION("""COMPUTED_VALUE"""),"")</f>
        <v/>
      </c>
      <c r="G848" t="str">
        <f>IFERROR(__xludf.DUMMYFUNCTION("""COMPUTED_VALUE"""),"")</f>
        <v/>
      </c>
      <c r="H848" t="str">
        <f>IFERROR(__xludf.DUMMYFUNCTION("""COMPUTED_VALUE"""),"")</f>
        <v/>
      </c>
      <c r="I848" t="str">
        <f>IFERROR(__xludf.DUMMYFUNCTION("""COMPUTED_VALUE"""),"")</f>
        <v/>
      </c>
      <c r="J848" t="str">
        <f>IFERROR(__xludf.DUMMYFUNCTION("""COMPUTED_VALUE"""),"")</f>
        <v/>
      </c>
      <c r="K848" t="str">
        <f>IFERROR(__xludf.DUMMYFUNCTION("""COMPUTED_VALUE"""),"")</f>
        <v/>
      </c>
    </row>
    <row r="849">
      <c r="A849" t="str">
        <f>IFERROR(__xludf.DUMMYFUNCTION("""COMPUTED_VALUE"""),"")</f>
        <v/>
      </c>
      <c r="B849" t="str">
        <f>IFERROR(__xludf.DUMMYFUNCTION("""COMPUTED_VALUE"""),"")</f>
        <v/>
      </c>
      <c r="C849" t="str">
        <f>IFERROR(__xludf.DUMMYFUNCTION("""COMPUTED_VALUE"""),"")</f>
        <v/>
      </c>
      <c r="D849" t="str">
        <f>IFERROR(__xludf.DUMMYFUNCTION("""COMPUTED_VALUE"""),"")</f>
        <v/>
      </c>
      <c r="E849" t="str">
        <f>IFERROR(__xludf.DUMMYFUNCTION("""COMPUTED_VALUE"""),"")</f>
        <v/>
      </c>
      <c r="F849" t="str">
        <f>IFERROR(__xludf.DUMMYFUNCTION("""COMPUTED_VALUE"""),"")</f>
        <v/>
      </c>
      <c r="G849" t="str">
        <f>IFERROR(__xludf.DUMMYFUNCTION("""COMPUTED_VALUE"""),"")</f>
        <v/>
      </c>
      <c r="H849" t="str">
        <f>IFERROR(__xludf.DUMMYFUNCTION("""COMPUTED_VALUE"""),"")</f>
        <v/>
      </c>
      <c r="I849" t="str">
        <f>IFERROR(__xludf.DUMMYFUNCTION("""COMPUTED_VALUE"""),"")</f>
        <v/>
      </c>
      <c r="J849" t="str">
        <f>IFERROR(__xludf.DUMMYFUNCTION("""COMPUTED_VALUE"""),"")</f>
        <v/>
      </c>
      <c r="K849" t="str">
        <f>IFERROR(__xludf.DUMMYFUNCTION("""COMPUTED_VALUE"""),"")</f>
        <v/>
      </c>
    </row>
    <row r="850">
      <c r="A850" t="str">
        <f>IFERROR(__xludf.DUMMYFUNCTION("""COMPUTED_VALUE"""),"")</f>
        <v/>
      </c>
      <c r="B850" t="str">
        <f>IFERROR(__xludf.DUMMYFUNCTION("""COMPUTED_VALUE"""),"")</f>
        <v/>
      </c>
      <c r="C850" t="str">
        <f>IFERROR(__xludf.DUMMYFUNCTION("""COMPUTED_VALUE"""),"")</f>
        <v/>
      </c>
      <c r="D850" t="str">
        <f>IFERROR(__xludf.DUMMYFUNCTION("""COMPUTED_VALUE"""),"")</f>
        <v/>
      </c>
      <c r="E850" t="str">
        <f>IFERROR(__xludf.DUMMYFUNCTION("""COMPUTED_VALUE"""),"")</f>
        <v/>
      </c>
      <c r="F850" t="str">
        <f>IFERROR(__xludf.DUMMYFUNCTION("""COMPUTED_VALUE"""),"")</f>
        <v/>
      </c>
      <c r="G850" t="str">
        <f>IFERROR(__xludf.DUMMYFUNCTION("""COMPUTED_VALUE"""),"")</f>
        <v/>
      </c>
      <c r="H850" t="str">
        <f>IFERROR(__xludf.DUMMYFUNCTION("""COMPUTED_VALUE"""),"")</f>
        <v/>
      </c>
      <c r="I850" t="str">
        <f>IFERROR(__xludf.DUMMYFUNCTION("""COMPUTED_VALUE"""),"")</f>
        <v/>
      </c>
      <c r="J850" t="str">
        <f>IFERROR(__xludf.DUMMYFUNCTION("""COMPUTED_VALUE"""),"")</f>
        <v/>
      </c>
      <c r="K850" t="str">
        <f>IFERROR(__xludf.DUMMYFUNCTION("""COMPUTED_VALUE"""),"")</f>
        <v/>
      </c>
    </row>
    <row r="851">
      <c r="A851" t="str">
        <f>IFERROR(__xludf.DUMMYFUNCTION("""COMPUTED_VALUE"""),"")</f>
        <v/>
      </c>
      <c r="B851" t="str">
        <f>IFERROR(__xludf.DUMMYFUNCTION("""COMPUTED_VALUE"""),"")</f>
        <v/>
      </c>
      <c r="C851" t="str">
        <f>IFERROR(__xludf.DUMMYFUNCTION("""COMPUTED_VALUE"""),"")</f>
        <v/>
      </c>
      <c r="D851" t="str">
        <f>IFERROR(__xludf.DUMMYFUNCTION("""COMPUTED_VALUE"""),"")</f>
        <v/>
      </c>
      <c r="E851" t="str">
        <f>IFERROR(__xludf.DUMMYFUNCTION("""COMPUTED_VALUE"""),"")</f>
        <v/>
      </c>
      <c r="F851" t="str">
        <f>IFERROR(__xludf.DUMMYFUNCTION("""COMPUTED_VALUE"""),"")</f>
        <v/>
      </c>
      <c r="G851" t="str">
        <f>IFERROR(__xludf.DUMMYFUNCTION("""COMPUTED_VALUE"""),"")</f>
        <v/>
      </c>
      <c r="H851" t="str">
        <f>IFERROR(__xludf.DUMMYFUNCTION("""COMPUTED_VALUE"""),"")</f>
        <v/>
      </c>
      <c r="I851" t="str">
        <f>IFERROR(__xludf.DUMMYFUNCTION("""COMPUTED_VALUE"""),"")</f>
        <v/>
      </c>
      <c r="J851" t="str">
        <f>IFERROR(__xludf.DUMMYFUNCTION("""COMPUTED_VALUE"""),"")</f>
        <v/>
      </c>
      <c r="K851" t="str">
        <f>IFERROR(__xludf.DUMMYFUNCTION("""COMPUTED_VALUE"""),"")</f>
        <v/>
      </c>
    </row>
    <row r="852">
      <c r="A852" t="str">
        <f>IFERROR(__xludf.DUMMYFUNCTION("""COMPUTED_VALUE"""),"")</f>
        <v/>
      </c>
      <c r="B852" t="str">
        <f>IFERROR(__xludf.DUMMYFUNCTION("""COMPUTED_VALUE"""),"")</f>
        <v/>
      </c>
      <c r="C852" t="str">
        <f>IFERROR(__xludf.DUMMYFUNCTION("""COMPUTED_VALUE"""),"")</f>
        <v/>
      </c>
      <c r="D852" t="str">
        <f>IFERROR(__xludf.DUMMYFUNCTION("""COMPUTED_VALUE"""),"")</f>
        <v/>
      </c>
      <c r="E852" t="str">
        <f>IFERROR(__xludf.DUMMYFUNCTION("""COMPUTED_VALUE"""),"")</f>
        <v/>
      </c>
      <c r="F852" t="str">
        <f>IFERROR(__xludf.DUMMYFUNCTION("""COMPUTED_VALUE"""),"")</f>
        <v/>
      </c>
      <c r="G852" t="str">
        <f>IFERROR(__xludf.DUMMYFUNCTION("""COMPUTED_VALUE"""),"")</f>
        <v/>
      </c>
      <c r="H852" t="str">
        <f>IFERROR(__xludf.DUMMYFUNCTION("""COMPUTED_VALUE"""),"")</f>
        <v/>
      </c>
      <c r="I852" t="str">
        <f>IFERROR(__xludf.DUMMYFUNCTION("""COMPUTED_VALUE"""),"")</f>
        <v/>
      </c>
      <c r="J852" t="str">
        <f>IFERROR(__xludf.DUMMYFUNCTION("""COMPUTED_VALUE"""),"")</f>
        <v/>
      </c>
      <c r="K852" t="str">
        <f>IFERROR(__xludf.DUMMYFUNCTION("""COMPUTED_VALUE"""),"")</f>
        <v/>
      </c>
    </row>
    <row r="853">
      <c r="A853" t="str">
        <f>IFERROR(__xludf.DUMMYFUNCTION("""COMPUTED_VALUE"""),"")</f>
        <v/>
      </c>
      <c r="B853" t="str">
        <f>IFERROR(__xludf.DUMMYFUNCTION("""COMPUTED_VALUE"""),"")</f>
        <v/>
      </c>
      <c r="C853" t="str">
        <f>IFERROR(__xludf.DUMMYFUNCTION("""COMPUTED_VALUE"""),"")</f>
        <v/>
      </c>
      <c r="D853" t="str">
        <f>IFERROR(__xludf.DUMMYFUNCTION("""COMPUTED_VALUE"""),"")</f>
        <v/>
      </c>
      <c r="E853" t="str">
        <f>IFERROR(__xludf.DUMMYFUNCTION("""COMPUTED_VALUE"""),"")</f>
        <v/>
      </c>
      <c r="F853" t="str">
        <f>IFERROR(__xludf.DUMMYFUNCTION("""COMPUTED_VALUE"""),"")</f>
        <v/>
      </c>
      <c r="G853" t="str">
        <f>IFERROR(__xludf.DUMMYFUNCTION("""COMPUTED_VALUE"""),"")</f>
        <v/>
      </c>
      <c r="H853" t="str">
        <f>IFERROR(__xludf.DUMMYFUNCTION("""COMPUTED_VALUE"""),"")</f>
        <v/>
      </c>
      <c r="I853" t="str">
        <f>IFERROR(__xludf.DUMMYFUNCTION("""COMPUTED_VALUE"""),"")</f>
        <v/>
      </c>
      <c r="J853" t="str">
        <f>IFERROR(__xludf.DUMMYFUNCTION("""COMPUTED_VALUE"""),"")</f>
        <v/>
      </c>
      <c r="K853" t="str">
        <f>IFERROR(__xludf.DUMMYFUNCTION("""COMPUTED_VALUE"""),"")</f>
        <v/>
      </c>
    </row>
    <row r="854">
      <c r="A854" t="str">
        <f>IFERROR(__xludf.DUMMYFUNCTION("""COMPUTED_VALUE"""),"")</f>
        <v/>
      </c>
      <c r="B854" t="str">
        <f>IFERROR(__xludf.DUMMYFUNCTION("""COMPUTED_VALUE"""),"")</f>
        <v/>
      </c>
      <c r="C854" t="str">
        <f>IFERROR(__xludf.DUMMYFUNCTION("""COMPUTED_VALUE"""),"")</f>
        <v/>
      </c>
      <c r="D854" t="str">
        <f>IFERROR(__xludf.DUMMYFUNCTION("""COMPUTED_VALUE"""),"")</f>
        <v/>
      </c>
      <c r="E854" t="str">
        <f>IFERROR(__xludf.DUMMYFUNCTION("""COMPUTED_VALUE"""),"")</f>
        <v/>
      </c>
      <c r="F854" t="str">
        <f>IFERROR(__xludf.DUMMYFUNCTION("""COMPUTED_VALUE"""),"")</f>
        <v/>
      </c>
      <c r="G854" t="str">
        <f>IFERROR(__xludf.DUMMYFUNCTION("""COMPUTED_VALUE"""),"")</f>
        <v/>
      </c>
      <c r="H854" t="str">
        <f>IFERROR(__xludf.DUMMYFUNCTION("""COMPUTED_VALUE"""),"")</f>
        <v/>
      </c>
      <c r="I854" t="str">
        <f>IFERROR(__xludf.DUMMYFUNCTION("""COMPUTED_VALUE"""),"")</f>
        <v/>
      </c>
      <c r="J854" t="str">
        <f>IFERROR(__xludf.DUMMYFUNCTION("""COMPUTED_VALUE"""),"")</f>
        <v/>
      </c>
      <c r="K854" t="str">
        <f>IFERROR(__xludf.DUMMYFUNCTION("""COMPUTED_VALUE"""),"")</f>
        <v/>
      </c>
    </row>
    <row r="855">
      <c r="A855" t="str">
        <f>IFERROR(__xludf.DUMMYFUNCTION("""COMPUTED_VALUE"""),"")</f>
        <v/>
      </c>
      <c r="B855" t="str">
        <f>IFERROR(__xludf.DUMMYFUNCTION("""COMPUTED_VALUE"""),"")</f>
        <v/>
      </c>
      <c r="C855" t="str">
        <f>IFERROR(__xludf.DUMMYFUNCTION("""COMPUTED_VALUE"""),"")</f>
        <v/>
      </c>
      <c r="D855" t="str">
        <f>IFERROR(__xludf.DUMMYFUNCTION("""COMPUTED_VALUE"""),"")</f>
        <v/>
      </c>
      <c r="E855" t="str">
        <f>IFERROR(__xludf.DUMMYFUNCTION("""COMPUTED_VALUE"""),"")</f>
        <v/>
      </c>
      <c r="F855" t="str">
        <f>IFERROR(__xludf.DUMMYFUNCTION("""COMPUTED_VALUE"""),"")</f>
        <v/>
      </c>
      <c r="G855" t="str">
        <f>IFERROR(__xludf.DUMMYFUNCTION("""COMPUTED_VALUE"""),"")</f>
        <v/>
      </c>
      <c r="H855" t="str">
        <f>IFERROR(__xludf.DUMMYFUNCTION("""COMPUTED_VALUE"""),"")</f>
        <v/>
      </c>
      <c r="I855" t="str">
        <f>IFERROR(__xludf.DUMMYFUNCTION("""COMPUTED_VALUE"""),"")</f>
        <v/>
      </c>
      <c r="J855" t="str">
        <f>IFERROR(__xludf.DUMMYFUNCTION("""COMPUTED_VALUE"""),"")</f>
        <v/>
      </c>
      <c r="K855" t="str">
        <f>IFERROR(__xludf.DUMMYFUNCTION("""COMPUTED_VALUE"""),"")</f>
        <v/>
      </c>
    </row>
    <row r="856">
      <c r="A856" t="str">
        <f>IFERROR(__xludf.DUMMYFUNCTION("""COMPUTED_VALUE"""),"")</f>
        <v/>
      </c>
      <c r="B856" t="str">
        <f>IFERROR(__xludf.DUMMYFUNCTION("""COMPUTED_VALUE"""),"")</f>
        <v/>
      </c>
      <c r="C856" t="str">
        <f>IFERROR(__xludf.DUMMYFUNCTION("""COMPUTED_VALUE"""),"")</f>
        <v/>
      </c>
      <c r="D856" t="str">
        <f>IFERROR(__xludf.DUMMYFUNCTION("""COMPUTED_VALUE"""),"")</f>
        <v/>
      </c>
      <c r="E856" t="str">
        <f>IFERROR(__xludf.DUMMYFUNCTION("""COMPUTED_VALUE"""),"")</f>
        <v/>
      </c>
      <c r="F856" t="str">
        <f>IFERROR(__xludf.DUMMYFUNCTION("""COMPUTED_VALUE"""),"")</f>
        <v/>
      </c>
      <c r="G856" t="str">
        <f>IFERROR(__xludf.DUMMYFUNCTION("""COMPUTED_VALUE"""),"")</f>
        <v/>
      </c>
      <c r="H856" t="str">
        <f>IFERROR(__xludf.DUMMYFUNCTION("""COMPUTED_VALUE"""),"")</f>
        <v/>
      </c>
      <c r="I856" t="str">
        <f>IFERROR(__xludf.DUMMYFUNCTION("""COMPUTED_VALUE"""),"")</f>
        <v/>
      </c>
      <c r="J856" t="str">
        <f>IFERROR(__xludf.DUMMYFUNCTION("""COMPUTED_VALUE"""),"")</f>
        <v/>
      </c>
      <c r="K856" t="str">
        <f>IFERROR(__xludf.DUMMYFUNCTION("""COMPUTED_VALUE"""),"")</f>
        <v/>
      </c>
    </row>
    <row r="857">
      <c r="A857" t="str">
        <f>IFERROR(__xludf.DUMMYFUNCTION("""COMPUTED_VALUE"""),"")</f>
        <v/>
      </c>
      <c r="B857" t="str">
        <f>IFERROR(__xludf.DUMMYFUNCTION("""COMPUTED_VALUE"""),"")</f>
        <v/>
      </c>
      <c r="C857" t="str">
        <f>IFERROR(__xludf.DUMMYFUNCTION("""COMPUTED_VALUE"""),"")</f>
        <v/>
      </c>
      <c r="D857" t="str">
        <f>IFERROR(__xludf.DUMMYFUNCTION("""COMPUTED_VALUE"""),"")</f>
        <v/>
      </c>
      <c r="E857" t="str">
        <f>IFERROR(__xludf.DUMMYFUNCTION("""COMPUTED_VALUE"""),"")</f>
        <v/>
      </c>
      <c r="F857" t="str">
        <f>IFERROR(__xludf.DUMMYFUNCTION("""COMPUTED_VALUE"""),"")</f>
        <v/>
      </c>
      <c r="G857" t="str">
        <f>IFERROR(__xludf.DUMMYFUNCTION("""COMPUTED_VALUE"""),"")</f>
        <v/>
      </c>
      <c r="H857" t="str">
        <f>IFERROR(__xludf.DUMMYFUNCTION("""COMPUTED_VALUE"""),"")</f>
        <v/>
      </c>
      <c r="I857" t="str">
        <f>IFERROR(__xludf.DUMMYFUNCTION("""COMPUTED_VALUE"""),"")</f>
        <v/>
      </c>
      <c r="J857" t="str">
        <f>IFERROR(__xludf.DUMMYFUNCTION("""COMPUTED_VALUE"""),"")</f>
        <v/>
      </c>
      <c r="K857" t="str">
        <f>IFERROR(__xludf.DUMMYFUNCTION("""COMPUTED_VALUE"""),"")</f>
        <v/>
      </c>
    </row>
    <row r="858">
      <c r="A858" t="str">
        <f>IFERROR(__xludf.DUMMYFUNCTION("""COMPUTED_VALUE"""),"")</f>
        <v/>
      </c>
      <c r="B858" t="str">
        <f>IFERROR(__xludf.DUMMYFUNCTION("""COMPUTED_VALUE"""),"")</f>
        <v/>
      </c>
      <c r="C858" t="str">
        <f>IFERROR(__xludf.DUMMYFUNCTION("""COMPUTED_VALUE"""),"")</f>
        <v/>
      </c>
      <c r="D858" t="str">
        <f>IFERROR(__xludf.DUMMYFUNCTION("""COMPUTED_VALUE"""),"")</f>
        <v/>
      </c>
      <c r="E858" t="str">
        <f>IFERROR(__xludf.DUMMYFUNCTION("""COMPUTED_VALUE"""),"")</f>
        <v/>
      </c>
      <c r="F858" t="str">
        <f>IFERROR(__xludf.DUMMYFUNCTION("""COMPUTED_VALUE"""),"")</f>
        <v/>
      </c>
      <c r="G858" t="str">
        <f>IFERROR(__xludf.DUMMYFUNCTION("""COMPUTED_VALUE"""),"")</f>
        <v/>
      </c>
      <c r="H858" t="str">
        <f>IFERROR(__xludf.DUMMYFUNCTION("""COMPUTED_VALUE"""),"")</f>
        <v/>
      </c>
      <c r="I858" t="str">
        <f>IFERROR(__xludf.DUMMYFUNCTION("""COMPUTED_VALUE"""),"")</f>
        <v/>
      </c>
      <c r="J858" t="str">
        <f>IFERROR(__xludf.DUMMYFUNCTION("""COMPUTED_VALUE"""),"")</f>
        <v/>
      </c>
      <c r="K858" t="str">
        <f>IFERROR(__xludf.DUMMYFUNCTION("""COMPUTED_VALUE"""),"")</f>
        <v/>
      </c>
    </row>
    <row r="859">
      <c r="A859" t="str">
        <f>IFERROR(__xludf.DUMMYFUNCTION("""COMPUTED_VALUE"""),"")</f>
        <v/>
      </c>
      <c r="B859" t="str">
        <f>IFERROR(__xludf.DUMMYFUNCTION("""COMPUTED_VALUE"""),"")</f>
        <v/>
      </c>
      <c r="C859" t="str">
        <f>IFERROR(__xludf.DUMMYFUNCTION("""COMPUTED_VALUE"""),"")</f>
        <v/>
      </c>
      <c r="D859" t="str">
        <f>IFERROR(__xludf.DUMMYFUNCTION("""COMPUTED_VALUE"""),"")</f>
        <v/>
      </c>
      <c r="E859" t="str">
        <f>IFERROR(__xludf.DUMMYFUNCTION("""COMPUTED_VALUE"""),"")</f>
        <v/>
      </c>
      <c r="F859" t="str">
        <f>IFERROR(__xludf.DUMMYFUNCTION("""COMPUTED_VALUE"""),"")</f>
        <v/>
      </c>
      <c r="G859" t="str">
        <f>IFERROR(__xludf.DUMMYFUNCTION("""COMPUTED_VALUE"""),"")</f>
        <v/>
      </c>
      <c r="H859" t="str">
        <f>IFERROR(__xludf.DUMMYFUNCTION("""COMPUTED_VALUE"""),"")</f>
        <v/>
      </c>
      <c r="I859" t="str">
        <f>IFERROR(__xludf.DUMMYFUNCTION("""COMPUTED_VALUE"""),"")</f>
        <v/>
      </c>
      <c r="J859" t="str">
        <f>IFERROR(__xludf.DUMMYFUNCTION("""COMPUTED_VALUE"""),"")</f>
        <v/>
      </c>
      <c r="K859" t="str">
        <f>IFERROR(__xludf.DUMMYFUNCTION("""COMPUTED_VALUE"""),"")</f>
        <v/>
      </c>
    </row>
    <row r="860">
      <c r="A860" t="str">
        <f>IFERROR(__xludf.DUMMYFUNCTION("""COMPUTED_VALUE"""),"")</f>
        <v/>
      </c>
      <c r="B860" t="str">
        <f>IFERROR(__xludf.DUMMYFUNCTION("""COMPUTED_VALUE"""),"")</f>
        <v/>
      </c>
      <c r="C860" t="str">
        <f>IFERROR(__xludf.DUMMYFUNCTION("""COMPUTED_VALUE"""),"")</f>
        <v/>
      </c>
      <c r="D860" t="str">
        <f>IFERROR(__xludf.DUMMYFUNCTION("""COMPUTED_VALUE"""),"")</f>
        <v/>
      </c>
      <c r="E860" t="str">
        <f>IFERROR(__xludf.DUMMYFUNCTION("""COMPUTED_VALUE"""),"")</f>
        <v/>
      </c>
      <c r="F860" t="str">
        <f>IFERROR(__xludf.DUMMYFUNCTION("""COMPUTED_VALUE"""),"")</f>
        <v/>
      </c>
      <c r="G860" t="str">
        <f>IFERROR(__xludf.DUMMYFUNCTION("""COMPUTED_VALUE"""),"")</f>
        <v/>
      </c>
      <c r="H860" t="str">
        <f>IFERROR(__xludf.DUMMYFUNCTION("""COMPUTED_VALUE"""),"")</f>
        <v/>
      </c>
      <c r="I860" t="str">
        <f>IFERROR(__xludf.DUMMYFUNCTION("""COMPUTED_VALUE"""),"")</f>
        <v/>
      </c>
      <c r="J860" t="str">
        <f>IFERROR(__xludf.DUMMYFUNCTION("""COMPUTED_VALUE"""),"")</f>
        <v/>
      </c>
      <c r="K860" t="str">
        <f>IFERROR(__xludf.DUMMYFUNCTION("""COMPUTED_VALUE"""),"")</f>
        <v/>
      </c>
    </row>
    <row r="861">
      <c r="A861" t="str">
        <f>IFERROR(__xludf.DUMMYFUNCTION("""COMPUTED_VALUE"""),"")</f>
        <v/>
      </c>
      <c r="B861" t="str">
        <f>IFERROR(__xludf.DUMMYFUNCTION("""COMPUTED_VALUE"""),"")</f>
        <v/>
      </c>
      <c r="C861" t="str">
        <f>IFERROR(__xludf.DUMMYFUNCTION("""COMPUTED_VALUE"""),"")</f>
        <v/>
      </c>
      <c r="D861" t="str">
        <f>IFERROR(__xludf.DUMMYFUNCTION("""COMPUTED_VALUE"""),"")</f>
        <v/>
      </c>
      <c r="E861" t="str">
        <f>IFERROR(__xludf.DUMMYFUNCTION("""COMPUTED_VALUE"""),"")</f>
        <v/>
      </c>
      <c r="F861" t="str">
        <f>IFERROR(__xludf.DUMMYFUNCTION("""COMPUTED_VALUE"""),"")</f>
        <v/>
      </c>
      <c r="G861" t="str">
        <f>IFERROR(__xludf.DUMMYFUNCTION("""COMPUTED_VALUE"""),"")</f>
        <v/>
      </c>
      <c r="H861" t="str">
        <f>IFERROR(__xludf.DUMMYFUNCTION("""COMPUTED_VALUE"""),"")</f>
        <v/>
      </c>
      <c r="I861" t="str">
        <f>IFERROR(__xludf.DUMMYFUNCTION("""COMPUTED_VALUE"""),"")</f>
        <v/>
      </c>
      <c r="J861" t="str">
        <f>IFERROR(__xludf.DUMMYFUNCTION("""COMPUTED_VALUE"""),"")</f>
        <v/>
      </c>
      <c r="K861" t="str">
        <f>IFERROR(__xludf.DUMMYFUNCTION("""COMPUTED_VALUE"""),"")</f>
        <v/>
      </c>
    </row>
    <row r="862">
      <c r="A862" t="str">
        <f>IFERROR(__xludf.DUMMYFUNCTION("""COMPUTED_VALUE"""),"")</f>
        <v/>
      </c>
      <c r="B862" t="str">
        <f>IFERROR(__xludf.DUMMYFUNCTION("""COMPUTED_VALUE"""),"")</f>
        <v/>
      </c>
      <c r="C862" t="str">
        <f>IFERROR(__xludf.DUMMYFUNCTION("""COMPUTED_VALUE"""),"")</f>
        <v/>
      </c>
      <c r="D862" t="str">
        <f>IFERROR(__xludf.DUMMYFUNCTION("""COMPUTED_VALUE"""),"")</f>
        <v/>
      </c>
      <c r="E862" t="str">
        <f>IFERROR(__xludf.DUMMYFUNCTION("""COMPUTED_VALUE"""),"")</f>
        <v/>
      </c>
      <c r="F862" t="str">
        <f>IFERROR(__xludf.DUMMYFUNCTION("""COMPUTED_VALUE"""),"")</f>
        <v/>
      </c>
      <c r="G862" t="str">
        <f>IFERROR(__xludf.DUMMYFUNCTION("""COMPUTED_VALUE"""),"")</f>
        <v/>
      </c>
      <c r="H862" t="str">
        <f>IFERROR(__xludf.DUMMYFUNCTION("""COMPUTED_VALUE"""),"")</f>
        <v/>
      </c>
      <c r="I862" t="str">
        <f>IFERROR(__xludf.DUMMYFUNCTION("""COMPUTED_VALUE"""),"")</f>
        <v/>
      </c>
      <c r="J862" t="str">
        <f>IFERROR(__xludf.DUMMYFUNCTION("""COMPUTED_VALUE"""),"")</f>
        <v/>
      </c>
      <c r="K862" t="str">
        <f>IFERROR(__xludf.DUMMYFUNCTION("""COMPUTED_VALUE"""),"")</f>
        <v/>
      </c>
    </row>
    <row r="863">
      <c r="A863" t="str">
        <f>IFERROR(__xludf.DUMMYFUNCTION("""COMPUTED_VALUE"""),"")</f>
        <v/>
      </c>
      <c r="B863" t="str">
        <f>IFERROR(__xludf.DUMMYFUNCTION("""COMPUTED_VALUE"""),"")</f>
        <v/>
      </c>
      <c r="C863" t="str">
        <f>IFERROR(__xludf.DUMMYFUNCTION("""COMPUTED_VALUE"""),"")</f>
        <v/>
      </c>
      <c r="D863" t="str">
        <f>IFERROR(__xludf.DUMMYFUNCTION("""COMPUTED_VALUE"""),"")</f>
        <v/>
      </c>
      <c r="E863" t="str">
        <f>IFERROR(__xludf.DUMMYFUNCTION("""COMPUTED_VALUE"""),"")</f>
        <v/>
      </c>
      <c r="F863" t="str">
        <f>IFERROR(__xludf.DUMMYFUNCTION("""COMPUTED_VALUE"""),"")</f>
        <v/>
      </c>
      <c r="G863" t="str">
        <f>IFERROR(__xludf.DUMMYFUNCTION("""COMPUTED_VALUE"""),"")</f>
        <v/>
      </c>
      <c r="H863" t="str">
        <f>IFERROR(__xludf.DUMMYFUNCTION("""COMPUTED_VALUE"""),"")</f>
        <v/>
      </c>
      <c r="I863" t="str">
        <f>IFERROR(__xludf.DUMMYFUNCTION("""COMPUTED_VALUE"""),"")</f>
        <v/>
      </c>
      <c r="J863" t="str">
        <f>IFERROR(__xludf.DUMMYFUNCTION("""COMPUTED_VALUE"""),"")</f>
        <v/>
      </c>
      <c r="K863" t="str">
        <f>IFERROR(__xludf.DUMMYFUNCTION("""COMPUTED_VALUE"""),"")</f>
        <v/>
      </c>
    </row>
    <row r="864">
      <c r="A864" t="str">
        <f>IFERROR(__xludf.DUMMYFUNCTION("""COMPUTED_VALUE"""),"")</f>
        <v/>
      </c>
      <c r="B864" t="str">
        <f>IFERROR(__xludf.DUMMYFUNCTION("""COMPUTED_VALUE"""),"")</f>
        <v/>
      </c>
      <c r="C864" t="str">
        <f>IFERROR(__xludf.DUMMYFUNCTION("""COMPUTED_VALUE"""),"")</f>
        <v/>
      </c>
      <c r="D864" t="str">
        <f>IFERROR(__xludf.DUMMYFUNCTION("""COMPUTED_VALUE"""),"")</f>
        <v/>
      </c>
      <c r="E864" t="str">
        <f>IFERROR(__xludf.DUMMYFUNCTION("""COMPUTED_VALUE"""),"")</f>
        <v/>
      </c>
      <c r="F864" t="str">
        <f>IFERROR(__xludf.DUMMYFUNCTION("""COMPUTED_VALUE"""),"")</f>
        <v/>
      </c>
      <c r="G864" t="str">
        <f>IFERROR(__xludf.DUMMYFUNCTION("""COMPUTED_VALUE"""),"")</f>
        <v/>
      </c>
      <c r="H864" t="str">
        <f>IFERROR(__xludf.DUMMYFUNCTION("""COMPUTED_VALUE"""),"")</f>
        <v/>
      </c>
      <c r="I864" t="str">
        <f>IFERROR(__xludf.DUMMYFUNCTION("""COMPUTED_VALUE"""),"")</f>
        <v/>
      </c>
      <c r="J864" t="str">
        <f>IFERROR(__xludf.DUMMYFUNCTION("""COMPUTED_VALUE"""),"")</f>
        <v/>
      </c>
      <c r="K864" t="str">
        <f>IFERROR(__xludf.DUMMYFUNCTION("""COMPUTED_VALUE"""),"")</f>
        <v/>
      </c>
    </row>
    <row r="865">
      <c r="A865" t="str">
        <f>IFERROR(__xludf.DUMMYFUNCTION("""COMPUTED_VALUE"""),"")</f>
        <v/>
      </c>
      <c r="B865" t="str">
        <f>IFERROR(__xludf.DUMMYFUNCTION("""COMPUTED_VALUE"""),"")</f>
        <v/>
      </c>
      <c r="C865" t="str">
        <f>IFERROR(__xludf.DUMMYFUNCTION("""COMPUTED_VALUE"""),"")</f>
        <v/>
      </c>
      <c r="D865" t="str">
        <f>IFERROR(__xludf.DUMMYFUNCTION("""COMPUTED_VALUE"""),"")</f>
        <v/>
      </c>
      <c r="E865" t="str">
        <f>IFERROR(__xludf.DUMMYFUNCTION("""COMPUTED_VALUE"""),"")</f>
        <v/>
      </c>
      <c r="F865" t="str">
        <f>IFERROR(__xludf.DUMMYFUNCTION("""COMPUTED_VALUE"""),"")</f>
        <v/>
      </c>
      <c r="G865" t="str">
        <f>IFERROR(__xludf.DUMMYFUNCTION("""COMPUTED_VALUE"""),"")</f>
        <v/>
      </c>
      <c r="H865" t="str">
        <f>IFERROR(__xludf.DUMMYFUNCTION("""COMPUTED_VALUE"""),"")</f>
        <v/>
      </c>
      <c r="I865" t="str">
        <f>IFERROR(__xludf.DUMMYFUNCTION("""COMPUTED_VALUE"""),"")</f>
        <v/>
      </c>
      <c r="J865" t="str">
        <f>IFERROR(__xludf.DUMMYFUNCTION("""COMPUTED_VALUE"""),"")</f>
        <v/>
      </c>
      <c r="K865" t="str">
        <f>IFERROR(__xludf.DUMMYFUNCTION("""COMPUTED_VALUE"""),"")</f>
        <v/>
      </c>
    </row>
    <row r="866">
      <c r="A866" t="str">
        <f>IFERROR(__xludf.DUMMYFUNCTION("""COMPUTED_VALUE"""),"")</f>
        <v/>
      </c>
      <c r="B866" t="str">
        <f>IFERROR(__xludf.DUMMYFUNCTION("""COMPUTED_VALUE"""),"")</f>
        <v/>
      </c>
      <c r="C866" t="str">
        <f>IFERROR(__xludf.DUMMYFUNCTION("""COMPUTED_VALUE"""),"")</f>
        <v/>
      </c>
      <c r="D866" t="str">
        <f>IFERROR(__xludf.DUMMYFUNCTION("""COMPUTED_VALUE"""),"")</f>
        <v/>
      </c>
      <c r="E866" t="str">
        <f>IFERROR(__xludf.DUMMYFUNCTION("""COMPUTED_VALUE"""),"")</f>
        <v/>
      </c>
      <c r="F866" t="str">
        <f>IFERROR(__xludf.DUMMYFUNCTION("""COMPUTED_VALUE"""),"")</f>
        <v/>
      </c>
      <c r="G866" t="str">
        <f>IFERROR(__xludf.DUMMYFUNCTION("""COMPUTED_VALUE"""),"")</f>
        <v/>
      </c>
      <c r="H866" t="str">
        <f>IFERROR(__xludf.DUMMYFUNCTION("""COMPUTED_VALUE"""),"")</f>
        <v/>
      </c>
      <c r="I866" t="str">
        <f>IFERROR(__xludf.DUMMYFUNCTION("""COMPUTED_VALUE"""),"")</f>
        <v/>
      </c>
      <c r="J866" t="str">
        <f>IFERROR(__xludf.DUMMYFUNCTION("""COMPUTED_VALUE"""),"")</f>
        <v/>
      </c>
      <c r="K866" t="str">
        <f>IFERROR(__xludf.DUMMYFUNCTION("""COMPUTED_VALUE"""),"")</f>
        <v/>
      </c>
    </row>
    <row r="867">
      <c r="A867" t="str">
        <f>IFERROR(__xludf.DUMMYFUNCTION("""COMPUTED_VALUE"""),"")</f>
        <v/>
      </c>
      <c r="B867" t="str">
        <f>IFERROR(__xludf.DUMMYFUNCTION("""COMPUTED_VALUE"""),"")</f>
        <v/>
      </c>
      <c r="C867" t="str">
        <f>IFERROR(__xludf.DUMMYFUNCTION("""COMPUTED_VALUE"""),"")</f>
        <v/>
      </c>
      <c r="D867" t="str">
        <f>IFERROR(__xludf.DUMMYFUNCTION("""COMPUTED_VALUE"""),"")</f>
        <v/>
      </c>
      <c r="E867" t="str">
        <f>IFERROR(__xludf.DUMMYFUNCTION("""COMPUTED_VALUE"""),"")</f>
        <v/>
      </c>
      <c r="F867" t="str">
        <f>IFERROR(__xludf.DUMMYFUNCTION("""COMPUTED_VALUE"""),"")</f>
        <v/>
      </c>
      <c r="G867" t="str">
        <f>IFERROR(__xludf.DUMMYFUNCTION("""COMPUTED_VALUE"""),"")</f>
        <v/>
      </c>
      <c r="H867" t="str">
        <f>IFERROR(__xludf.DUMMYFUNCTION("""COMPUTED_VALUE"""),"")</f>
        <v/>
      </c>
      <c r="I867" t="str">
        <f>IFERROR(__xludf.DUMMYFUNCTION("""COMPUTED_VALUE"""),"")</f>
        <v/>
      </c>
      <c r="J867" t="str">
        <f>IFERROR(__xludf.DUMMYFUNCTION("""COMPUTED_VALUE"""),"")</f>
        <v/>
      </c>
      <c r="K867" t="str">
        <f>IFERROR(__xludf.DUMMYFUNCTION("""COMPUTED_VALUE"""),"")</f>
        <v/>
      </c>
    </row>
    <row r="868">
      <c r="A868" t="str">
        <f>IFERROR(__xludf.DUMMYFUNCTION("""COMPUTED_VALUE"""),"")</f>
        <v/>
      </c>
      <c r="B868" t="str">
        <f>IFERROR(__xludf.DUMMYFUNCTION("""COMPUTED_VALUE"""),"")</f>
        <v/>
      </c>
      <c r="C868" t="str">
        <f>IFERROR(__xludf.DUMMYFUNCTION("""COMPUTED_VALUE"""),"")</f>
        <v/>
      </c>
      <c r="D868" t="str">
        <f>IFERROR(__xludf.DUMMYFUNCTION("""COMPUTED_VALUE"""),"")</f>
        <v/>
      </c>
      <c r="E868" t="str">
        <f>IFERROR(__xludf.DUMMYFUNCTION("""COMPUTED_VALUE"""),"")</f>
        <v/>
      </c>
      <c r="F868" t="str">
        <f>IFERROR(__xludf.DUMMYFUNCTION("""COMPUTED_VALUE"""),"")</f>
        <v/>
      </c>
      <c r="G868" t="str">
        <f>IFERROR(__xludf.DUMMYFUNCTION("""COMPUTED_VALUE"""),"")</f>
        <v/>
      </c>
      <c r="H868" t="str">
        <f>IFERROR(__xludf.DUMMYFUNCTION("""COMPUTED_VALUE"""),"")</f>
        <v/>
      </c>
      <c r="I868" t="str">
        <f>IFERROR(__xludf.DUMMYFUNCTION("""COMPUTED_VALUE"""),"")</f>
        <v/>
      </c>
      <c r="J868" t="str">
        <f>IFERROR(__xludf.DUMMYFUNCTION("""COMPUTED_VALUE"""),"")</f>
        <v/>
      </c>
      <c r="K868" t="str">
        <f>IFERROR(__xludf.DUMMYFUNCTION("""COMPUTED_VALUE"""),"")</f>
        <v/>
      </c>
    </row>
    <row r="869">
      <c r="A869" t="str">
        <f>IFERROR(__xludf.DUMMYFUNCTION("""COMPUTED_VALUE"""),"")</f>
        <v/>
      </c>
      <c r="B869" t="str">
        <f>IFERROR(__xludf.DUMMYFUNCTION("""COMPUTED_VALUE"""),"")</f>
        <v/>
      </c>
      <c r="C869" t="str">
        <f>IFERROR(__xludf.DUMMYFUNCTION("""COMPUTED_VALUE"""),"")</f>
        <v/>
      </c>
      <c r="D869" t="str">
        <f>IFERROR(__xludf.DUMMYFUNCTION("""COMPUTED_VALUE"""),"")</f>
        <v/>
      </c>
      <c r="E869" t="str">
        <f>IFERROR(__xludf.DUMMYFUNCTION("""COMPUTED_VALUE"""),"")</f>
        <v/>
      </c>
      <c r="F869" t="str">
        <f>IFERROR(__xludf.DUMMYFUNCTION("""COMPUTED_VALUE"""),"")</f>
        <v/>
      </c>
      <c r="G869" t="str">
        <f>IFERROR(__xludf.DUMMYFUNCTION("""COMPUTED_VALUE"""),"")</f>
        <v/>
      </c>
      <c r="H869" t="str">
        <f>IFERROR(__xludf.DUMMYFUNCTION("""COMPUTED_VALUE"""),"")</f>
        <v/>
      </c>
      <c r="I869" t="str">
        <f>IFERROR(__xludf.DUMMYFUNCTION("""COMPUTED_VALUE"""),"")</f>
        <v/>
      </c>
      <c r="J869" t="str">
        <f>IFERROR(__xludf.DUMMYFUNCTION("""COMPUTED_VALUE"""),"")</f>
        <v/>
      </c>
      <c r="K869" t="str">
        <f>IFERROR(__xludf.DUMMYFUNCTION("""COMPUTED_VALUE"""),"")</f>
        <v/>
      </c>
    </row>
    <row r="870">
      <c r="A870" t="str">
        <f>IFERROR(__xludf.DUMMYFUNCTION("""COMPUTED_VALUE"""),"")</f>
        <v/>
      </c>
      <c r="B870" t="str">
        <f>IFERROR(__xludf.DUMMYFUNCTION("""COMPUTED_VALUE"""),"")</f>
        <v/>
      </c>
      <c r="C870" t="str">
        <f>IFERROR(__xludf.DUMMYFUNCTION("""COMPUTED_VALUE"""),"")</f>
        <v/>
      </c>
      <c r="D870" t="str">
        <f>IFERROR(__xludf.DUMMYFUNCTION("""COMPUTED_VALUE"""),"")</f>
        <v/>
      </c>
      <c r="E870" t="str">
        <f>IFERROR(__xludf.DUMMYFUNCTION("""COMPUTED_VALUE"""),"")</f>
        <v/>
      </c>
      <c r="F870" t="str">
        <f>IFERROR(__xludf.DUMMYFUNCTION("""COMPUTED_VALUE"""),"")</f>
        <v/>
      </c>
      <c r="G870" t="str">
        <f>IFERROR(__xludf.DUMMYFUNCTION("""COMPUTED_VALUE"""),"")</f>
        <v/>
      </c>
      <c r="H870" t="str">
        <f>IFERROR(__xludf.DUMMYFUNCTION("""COMPUTED_VALUE"""),"")</f>
        <v/>
      </c>
      <c r="I870" t="str">
        <f>IFERROR(__xludf.DUMMYFUNCTION("""COMPUTED_VALUE"""),"")</f>
        <v/>
      </c>
      <c r="J870" t="str">
        <f>IFERROR(__xludf.DUMMYFUNCTION("""COMPUTED_VALUE"""),"")</f>
        <v/>
      </c>
      <c r="K870" t="str">
        <f>IFERROR(__xludf.DUMMYFUNCTION("""COMPUTED_VALUE"""),"")</f>
        <v/>
      </c>
    </row>
    <row r="871">
      <c r="A871" t="str">
        <f>IFERROR(__xludf.DUMMYFUNCTION("""COMPUTED_VALUE"""),"")</f>
        <v/>
      </c>
      <c r="B871" t="str">
        <f>IFERROR(__xludf.DUMMYFUNCTION("""COMPUTED_VALUE"""),"")</f>
        <v/>
      </c>
      <c r="C871" t="str">
        <f>IFERROR(__xludf.DUMMYFUNCTION("""COMPUTED_VALUE"""),"")</f>
        <v/>
      </c>
      <c r="D871" t="str">
        <f>IFERROR(__xludf.DUMMYFUNCTION("""COMPUTED_VALUE"""),"")</f>
        <v/>
      </c>
      <c r="E871" t="str">
        <f>IFERROR(__xludf.DUMMYFUNCTION("""COMPUTED_VALUE"""),"")</f>
        <v/>
      </c>
      <c r="F871" t="str">
        <f>IFERROR(__xludf.DUMMYFUNCTION("""COMPUTED_VALUE"""),"")</f>
        <v/>
      </c>
      <c r="G871" t="str">
        <f>IFERROR(__xludf.DUMMYFUNCTION("""COMPUTED_VALUE"""),"")</f>
        <v/>
      </c>
      <c r="H871" t="str">
        <f>IFERROR(__xludf.DUMMYFUNCTION("""COMPUTED_VALUE"""),"")</f>
        <v/>
      </c>
      <c r="I871" t="str">
        <f>IFERROR(__xludf.DUMMYFUNCTION("""COMPUTED_VALUE"""),"")</f>
        <v/>
      </c>
      <c r="J871" t="str">
        <f>IFERROR(__xludf.DUMMYFUNCTION("""COMPUTED_VALUE"""),"")</f>
        <v/>
      </c>
      <c r="K871" t="str">
        <f>IFERROR(__xludf.DUMMYFUNCTION("""COMPUTED_VALUE"""),"")</f>
        <v/>
      </c>
    </row>
    <row r="872">
      <c r="A872" t="str">
        <f>IFERROR(__xludf.DUMMYFUNCTION("""COMPUTED_VALUE"""),"")</f>
        <v/>
      </c>
      <c r="B872" t="str">
        <f>IFERROR(__xludf.DUMMYFUNCTION("""COMPUTED_VALUE"""),"")</f>
        <v/>
      </c>
      <c r="C872" t="str">
        <f>IFERROR(__xludf.DUMMYFUNCTION("""COMPUTED_VALUE"""),"")</f>
        <v/>
      </c>
      <c r="D872" t="str">
        <f>IFERROR(__xludf.DUMMYFUNCTION("""COMPUTED_VALUE"""),"")</f>
        <v/>
      </c>
      <c r="E872" t="str">
        <f>IFERROR(__xludf.DUMMYFUNCTION("""COMPUTED_VALUE"""),"")</f>
        <v/>
      </c>
      <c r="F872" t="str">
        <f>IFERROR(__xludf.DUMMYFUNCTION("""COMPUTED_VALUE"""),"")</f>
        <v/>
      </c>
      <c r="G872" t="str">
        <f>IFERROR(__xludf.DUMMYFUNCTION("""COMPUTED_VALUE"""),"")</f>
        <v/>
      </c>
      <c r="H872" t="str">
        <f>IFERROR(__xludf.DUMMYFUNCTION("""COMPUTED_VALUE"""),"")</f>
        <v/>
      </c>
      <c r="I872" t="str">
        <f>IFERROR(__xludf.DUMMYFUNCTION("""COMPUTED_VALUE"""),"")</f>
        <v/>
      </c>
      <c r="J872" t="str">
        <f>IFERROR(__xludf.DUMMYFUNCTION("""COMPUTED_VALUE"""),"")</f>
        <v/>
      </c>
      <c r="K872" t="str">
        <f>IFERROR(__xludf.DUMMYFUNCTION("""COMPUTED_VALUE"""),"")</f>
        <v/>
      </c>
    </row>
    <row r="873">
      <c r="A873" t="str">
        <f>IFERROR(__xludf.DUMMYFUNCTION("""COMPUTED_VALUE"""),"")</f>
        <v/>
      </c>
      <c r="B873" t="str">
        <f>IFERROR(__xludf.DUMMYFUNCTION("""COMPUTED_VALUE"""),"")</f>
        <v/>
      </c>
      <c r="C873" t="str">
        <f>IFERROR(__xludf.DUMMYFUNCTION("""COMPUTED_VALUE"""),"")</f>
        <v/>
      </c>
      <c r="D873" t="str">
        <f>IFERROR(__xludf.DUMMYFUNCTION("""COMPUTED_VALUE"""),"")</f>
        <v/>
      </c>
      <c r="E873" t="str">
        <f>IFERROR(__xludf.DUMMYFUNCTION("""COMPUTED_VALUE"""),"")</f>
        <v/>
      </c>
      <c r="F873" t="str">
        <f>IFERROR(__xludf.DUMMYFUNCTION("""COMPUTED_VALUE"""),"")</f>
        <v/>
      </c>
      <c r="G873" t="str">
        <f>IFERROR(__xludf.DUMMYFUNCTION("""COMPUTED_VALUE"""),"")</f>
        <v/>
      </c>
      <c r="H873" t="str">
        <f>IFERROR(__xludf.DUMMYFUNCTION("""COMPUTED_VALUE"""),"")</f>
        <v/>
      </c>
      <c r="I873" t="str">
        <f>IFERROR(__xludf.DUMMYFUNCTION("""COMPUTED_VALUE"""),"")</f>
        <v/>
      </c>
      <c r="J873" t="str">
        <f>IFERROR(__xludf.DUMMYFUNCTION("""COMPUTED_VALUE"""),"")</f>
        <v/>
      </c>
      <c r="K873" t="str">
        <f>IFERROR(__xludf.DUMMYFUNCTION("""COMPUTED_VALUE"""),"")</f>
        <v/>
      </c>
    </row>
    <row r="874">
      <c r="A874" t="str">
        <f>IFERROR(__xludf.DUMMYFUNCTION("""COMPUTED_VALUE"""),"")</f>
        <v/>
      </c>
      <c r="B874" t="str">
        <f>IFERROR(__xludf.DUMMYFUNCTION("""COMPUTED_VALUE"""),"")</f>
        <v/>
      </c>
      <c r="C874" t="str">
        <f>IFERROR(__xludf.DUMMYFUNCTION("""COMPUTED_VALUE"""),"")</f>
        <v/>
      </c>
      <c r="D874" t="str">
        <f>IFERROR(__xludf.DUMMYFUNCTION("""COMPUTED_VALUE"""),"")</f>
        <v/>
      </c>
      <c r="E874" t="str">
        <f>IFERROR(__xludf.DUMMYFUNCTION("""COMPUTED_VALUE"""),"")</f>
        <v/>
      </c>
      <c r="F874" t="str">
        <f>IFERROR(__xludf.DUMMYFUNCTION("""COMPUTED_VALUE"""),"")</f>
        <v/>
      </c>
      <c r="G874" t="str">
        <f>IFERROR(__xludf.DUMMYFUNCTION("""COMPUTED_VALUE"""),"")</f>
        <v/>
      </c>
      <c r="H874" t="str">
        <f>IFERROR(__xludf.DUMMYFUNCTION("""COMPUTED_VALUE"""),"")</f>
        <v/>
      </c>
      <c r="I874" t="str">
        <f>IFERROR(__xludf.DUMMYFUNCTION("""COMPUTED_VALUE"""),"")</f>
        <v/>
      </c>
      <c r="J874" t="str">
        <f>IFERROR(__xludf.DUMMYFUNCTION("""COMPUTED_VALUE"""),"")</f>
        <v/>
      </c>
      <c r="K874" t="str">
        <f>IFERROR(__xludf.DUMMYFUNCTION("""COMPUTED_VALUE"""),"")</f>
        <v/>
      </c>
    </row>
    <row r="875">
      <c r="A875" t="str">
        <f>IFERROR(__xludf.DUMMYFUNCTION("""COMPUTED_VALUE"""),"")</f>
        <v/>
      </c>
      <c r="B875" t="str">
        <f>IFERROR(__xludf.DUMMYFUNCTION("""COMPUTED_VALUE"""),"")</f>
        <v/>
      </c>
      <c r="C875" t="str">
        <f>IFERROR(__xludf.DUMMYFUNCTION("""COMPUTED_VALUE"""),"")</f>
        <v/>
      </c>
      <c r="D875" t="str">
        <f>IFERROR(__xludf.DUMMYFUNCTION("""COMPUTED_VALUE"""),"")</f>
        <v/>
      </c>
      <c r="E875" t="str">
        <f>IFERROR(__xludf.DUMMYFUNCTION("""COMPUTED_VALUE"""),"")</f>
        <v/>
      </c>
      <c r="F875" t="str">
        <f>IFERROR(__xludf.DUMMYFUNCTION("""COMPUTED_VALUE"""),"")</f>
        <v/>
      </c>
      <c r="G875" t="str">
        <f>IFERROR(__xludf.DUMMYFUNCTION("""COMPUTED_VALUE"""),"")</f>
        <v/>
      </c>
      <c r="H875" t="str">
        <f>IFERROR(__xludf.DUMMYFUNCTION("""COMPUTED_VALUE"""),"")</f>
        <v/>
      </c>
      <c r="I875" t="str">
        <f>IFERROR(__xludf.DUMMYFUNCTION("""COMPUTED_VALUE"""),"")</f>
        <v/>
      </c>
      <c r="J875" t="str">
        <f>IFERROR(__xludf.DUMMYFUNCTION("""COMPUTED_VALUE"""),"")</f>
        <v/>
      </c>
      <c r="K875" t="str">
        <f>IFERROR(__xludf.DUMMYFUNCTION("""COMPUTED_VALUE"""),"")</f>
        <v/>
      </c>
    </row>
    <row r="876">
      <c r="A876" t="str">
        <f>IFERROR(__xludf.DUMMYFUNCTION("""COMPUTED_VALUE"""),"")</f>
        <v/>
      </c>
      <c r="B876" t="str">
        <f>IFERROR(__xludf.DUMMYFUNCTION("""COMPUTED_VALUE"""),"")</f>
        <v/>
      </c>
      <c r="C876" t="str">
        <f>IFERROR(__xludf.DUMMYFUNCTION("""COMPUTED_VALUE"""),"")</f>
        <v/>
      </c>
      <c r="D876" t="str">
        <f>IFERROR(__xludf.DUMMYFUNCTION("""COMPUTED_VALUE"""),"")</f>
        <v/>
      </c>
      <c r="E876" t="str">
        <f>IFERROR(__xludf.DUMMYFUNCTION("""COMPUTED_VALUE"""),"")</f>
        <v/>
      </c>
      <c r="F876" t="str">
        <f>IFERROR(__xludf.DUMMYFUNCTION("""COMPUTED_VALUE"""),"")</f>
        <v/>
      </c>
      <c r="G876" t="str">
        <f>IFERROR(__xludf.DUMMYFUNCTION("""COMPUTED_VALUE"""),"")</f>
        <v/>
      </c>
      <c r="H876" t="str">
        <f>IFERROR(__xludf.DUMMYFUNCTION("""COMPUTED_VALUE"""),"")</f>
        <v/>
      </c>
      <c r="I876" t="str">
        <f>IFERROR(__xludf.DUMMYFUNCTION("""COMPUTED_VALUE"""),"")</f>
        <v/>
      </c>
      <c r="J876" t="str">
        <f>IFERROR(__xludf.DUMMYFUNCTION("""COMPUTED_VALUE"""),"")</f>
        <v/>
      </c>
      <c r="K876" t="str">
        <f>IFERROR(__xludf.DUMMYFUNCTION("""COMPUTED_VALUE"""),"")</f>
        <v/>
      </c>
    </row>
    <row r="877">
      <c r="A877" t="str">
        <f>IFERROR(__xludf.DUMMYFUNCTION("""COMPUTED_VALUE"""),"")</f>
        <v/>
      </c>
      <c r="B877" t="str">
        <f>IFERROR(__xludf.DUMMYFUNCTION("""COMPUTED_VALUE"""),"")</f>
        <v/>
      </c>
      <c r="C877" t="str">
        <f>IFERROR(__xludf.DUMMYFUNCTION("""COMPUTED_VALUE"""),"")</f>
        <v/>
      </c>
      <c r="D877" t="str">
        <f>IFERROR(__xludf.DUMMYFUNCTION("""COMPUTED_VALUE"""),"")</f>
        <v/>
      </c>
      <c r="E877" t="str">
        <f>IFERROR(__xludf.DUMMYFUNCTION("""COMPUTED_VALUE"""),"")</f>
        <v/>
      </c>
      <c r="F877" t="str">
        <f>IFERROR(__xludf.DUMMYFUNCTION("""COMPUTED_VALUE"""),"")</f>
        <v/>
      </c>
      <c r="G877" t="str">
        <f>IFERROR(__xludf.DUMMYFUNCTION("""COMPUTED_VALUE"""),"")</f>
        <v/>
      </c>
      <c r="H877" t="str">
        <f>IFERROR(__xludf.DUMMYFUNCTION("""COMPUTED_VALUE"""),"")</f>
        <v/>
      </c>
      <c r="I877" t="str">
        <f>IFERROR(__xludf.DUMMYFUNCTION("""COMPUTED_VALUE"""),"")</f>
        <v/>
      </c>
      <c r="J877" t="str">
        <f>IFERROR(__xludf.DUMMYFUNCTION("""COMPUTED_VALUE"""),"")</f>
        <v/>
      </c>
      <c r="K877" t="str">
        <f>IFERROR(__xludf.DUMMYFUNCTION("""COMPUTED_VALUE"""),"")</f>
        <v/>
      </c>
    </row>
    <row r="878">
      <c r="A878" t="str">
        <f>IFERROR(__xludf.DUMMYFUNCTION("""COMPUTED_VALUE"""),"")</f>
        <v/>
      </c>
      <c r="B878" t="str">
        <f>IFERROR(__xludf.DUMMYFUNCTION("""COMPUTED_VALUE"""),"")</f>
        <v/>
      </c>
      <c r="C878" t="str">
        <f>IFERROR(__xludf.DUMMYFUNCTION("""COMPUTED_VALUE"""),"")</f>
        <v/>
      </c>
      <c r="D878" t="str">
        <f>IFERROR(__xludf.DUMMYFUNCTION("""COMPUTED_VALUE"""),"")</f>
        <v/>
      </c>
      <c r="E878" t="str">
        <f>IFERROR(__xludf.DUMMYFUNCTION("""COMPUTED_VALUE"""),"")</f>
        <v/>
      </c>
      <c r="F878" t="str">
        <f>IFERROR(__xludf.DUMMYFUNCTION("""COMPUTED_VALUE"""),"")</f>
        <v/>
      </c>
      <c r="G878" t="str">
        <f>IFERROR(__xludf.DUMMYFUNCTION("""COMPUTED_VALUE"""),"")</f>
        <v/>
      </c>
      <c r="H878" t="str">
        <f>IFERROR(__xludf.DUMMYFUNCTION("""COMPUTED_VALUE"""),"")</f>
        <v/>
      </c>
      <c r="I878" t="str">
        <f>IFERROR(__xludf.DUMMYFUNCTION("""COMPUTED_VALUE"""),"")</f>
        <v/>
      </c>
      <c r="J878" t="str">
        <f>IFERROR(__xludf.DUMMYFUNCTION("""COMPUTED_VALUE"""),"")</f>
        <v/>
      </c>
      <c r="K878" t="str">
        <f>IFERROR(__xludf.DUMMYFUNCTION("""COMPUTED_VALUE"""),"")</f>
        <v/>
      </c>
    </row>
    <row r="879">
      <c r="A879" t="str">
        <f>IFERROR(__xludf.DUMMYFUNCTION("""COMPUTED_VALUE"""),"")</f>
        <v/>
      </c>
      <c r="B879" t="str">
        <f>IFERROR(__xludf.DUMMYFUNCTION("""COMPUTED_VALUE"""),"")</f>
        <v/>
      </c>
      <c r="C879" t="str">
        <f>IFERROR(__xludf.DUMMYFUNCTION("""COMPUTED_VALUE"""),"")</f>
        <v/>
      </c>
      <c r="D879" t="str">
        <f>IFERROR(__xludf.DUMMYFUNCTION("""COMPUTED_VALUE"""),"")</f>
        <v/>
      </c>
      <c r="E879" t="str">
        <f>IFERROR(__xludf.DUMMYFUNCTION("""COMPUTED_VALUE"""),"")</f>
        <v/>
      </c>
      <c r="F879" t="str">
        <f>IFERROR(__xludf.DUMMYFUNCTION("""COMPUTED_VALUE"""),"")</f>
        <v/>
      </c>
      <c r="G879" t="str">
        <f>IFERROR(__xludf.DUMMYFUNCTION("""COMPUTED_VALUE"""),"")</f>
        <v/>
      </c>
      <c r="H879" t="str">
        <f>IFERROR(__xludf.DUMMYFUNCTION("""COMPUTED_VALUE"""),"")</f>
        <v/>
      </c>
      <c r="I879" t="str">
        <f>IFERROR(__xludf.DUMMYFUNCTION("""COMPUTED_VALUE"""),"")</f>
        <v/>
      </c>
      <c r="J879" t="str">
        <f>IFERROR(__xludf.DUMMYFUNCTION("""COMPUTED_VALUE"""),"")</f>
        <v/>
      </c>
      <c r="K879" t="str">
        <f>IFERROR(__xludf.DUMMYFUNCTION("""COMPUTED_VALUE"""),"")</f>
        <v/>
      </c>
    </row>
    <row r="880">
      <c r="A880" t="str">
        <f>IFERROR(__xludf.DUMMYFUNCTION("""COMPUTED_VALUE"""),"")</f>
        <v/>
      </c>
      <c r="B880" t="str">
        <f>IFERROR(__xludf.DUMMYFUNCTION("""COMPUTED_VALUE"""),"")</f>
        <v/>
      </c>
      <c r="C880" t="str">
        <f>IFERROR(__xludf.DUMMYFUNCTION("""COMPUTED_VALUE"""),"")</f>
        <v/>
      </c>
      <c r="D880" t="str">
        <f>IFERROR(__xludf.DUMMYFUNCTION("""COMPUTED_VALUE"""),"")</f>
        <v/>
      </c>
      <c r="E880" t="str">
        <f>IFERROR(__xludf.DUMMYFUNCTION("""COMPUTED_VALUE"""),"")</f>
        <v/>
      </c>
      <c r="F880" t="str">
        <f>IFERROR(__xludf.DUMMYFUNCTION("""COMPUTED_VALUE"""),"")</f>
        <v/>
      </c>
      <c r="G880" t="str">
        <f>IFERROR(__xludf.DUMMYFUNCTION("""COMPUTED_VALUE"""),"")</f>
        <v/>
      </c>
      <c r="H880" t="str">
        <f>IFERROR(__xludf.DUMMYFUNCTION("""COMPUTED_VALUE"""),"")</f>
        <v/>
      </c>
      <c r="I880" t="str">
        <f>IFERROR(__xludf.DUMMYFUNCTION("""COMPUTED_VALUE"""),"")</f>
        <v/>
      </c>
      <c r="J880" t="str">
        <f>IFERROR(__xludf.DUMMYFUNCTION("""COMPUTED_VALUE"""),"")</f>
        <v/>
      </c>
      <c r="K880" t="str">
        <f>IFERROR(__xludf.DUMMYFUNCTION("""COMPUTED_VALUE"""),"")</f>
        <v/>
      </c>
    </row>
    <row r="881">
      <c r="A881" t="str">
        <f>IFERROR(__xludf.DUMMYFUNCTION("""COMPUTED_VALUE"""),"")</f>
        <v/>
      </c>
      <c r="B881" t="str">
        <f>IFERROR(__xludf.DUMMYFUNCTION("""COMPUTED_VALUE"""),"")</f>
        <v/>
      </c>
      <c r="C881" t="str">
        <f>IFERROR(__xludf.DUMMYFUNCTION("""COMPUTED_VALUE"""),"")</f>
        <v/>
      </c>
      <c r="D881" t="str">
        <f>IFERROR(__xludf.DUMMYFUNCTION("""COMPUTED_VALUE"""),"")</f>
        <v/>
      </c>
      <c r="E881" t="str">
        <f>IFERROR(__xludf.DUMMYFUNCTION("""COMPUTED_VALUE"""),"")</f>
        <v/>
      </c>
      <c r="F881" t="str">
        <f>IFERROR(__xludf.DUMMYFUNCTION("""COMPUTED_VALUE"""),"")</f>
        <v/>
      </c>
      <c r="G881" t="str">
        <f>IFERROR(__xludf.DUMMYFUNCTION("""COMPUTED_VALUE"""),"")</f>
        <v/>
      </c>
      <c r="H881" t="str">
        <f>IFERROR(__xludf.DUMMYFUNCTION("""COMPUTED_VALUE"""),"")</f>
        <v/>
      </c>
      <c r="I881" t="str">
        <f>IFERROR(__xludf.DUMMYFUNCTION("""COMPUTED_VALUE"""),"")</f>
        <v/>
      </c>
      <c r="J881" t="str">
        <f>IFERROR(__xludf.DUMMYFUNCTION("""COMPUTED_VALUE"""),"")</f>
        <v/>
      </c>
      <c r="K881" t="str">
        <f>IFERROR(__xludf.DUMMYFUNCTION("""COMPUTED_VALUE"""),"")</f>
        <v/>
      </c>
    </row>
    <row r="882">
      <c r="A882" t="str">
        <f>IFERROR(__xludf.DUMMYFUNCTION("""COMPUTED_VALUE"""),"")</f>
        <v/>
      </c>
      <c r="B882" t="str">
        <f>IFERROR(__xludf.DUMMYFUNCTION("""COMPUTED_VALUE"""),"")</f>
        <v/>
      </c>
      <c r="C882" t="str">
        <f>IFERROR(__xludf.DUMMYFUNCTION("""COMPUTED_VALUE"""),"")</f>
        <v/>
      </c>
      <c r="D882" t="str">
        <f>IFERROR(__xludf.DUMMYFUNCTION("""COMPUTED_VALUE"""),"")</f>
        <v/>
      </c>
      <c r="E882" t="str">
        <f>IFERROR(__xludf.DUMMYFUNCTION("""COMPUTED_VALUE"""),"")</f>
        <v/>
      </c>
      <c r="F882" t="str">
        <f>IFERROR(__xludf.DUMMYFUNCTION("""COMPUTED_VALUE"""),"")</f>
        <v/>
      </c>
      <c r="G882" t="str">
        <f>IFERROR(__xludf.DUMMYFUNCTION("""COMPUTED_VALUE"""),"")</f>
        <v/>
      </c>
      <c r="H882" t="str">
        <f>IFERROR(__xludf.DUMMYFUNCTION("""COMPUTED_VALUE"""),"")</f>
        <v/>
      </c>
      <c r="I882" t="str">
        <f>IFERROR(__xludf.DUMMYFUNCTION("""COMPUTED_VALUE"""),"")</f>
        <v/>
      </c>
      <c r="J882" t="str">
        <f>IFERROR(__xludf.DUMMYFUNCTION("""COMPUTED_VALUE"""),"")</f>
        <v/>
      </c>
      <c r="K882" t="str">
        <f>IFERROR(__xludf.DUMMYFUNCTION("""COMPUTED_VALUE"""),"")</f>
        <v/>
      </c>
    </row>
    <row r="883">
      <c r="A883" t="str">
        <f>IFERROR(__xludf.DUMMYFUNCTION("""COMPUTED_VALUE"""),"")</f>
        <v/>
      </c>
      <c r="B883" t="str">
        <f>IFERROR(__xludf.DUMMYFUNCTION("""COMPUTED_VALUE"""),"")</f>
        <v/>
      </c>
      <c r="C883" t="str">
        <f>IFERROR(__xludf.DUMMYFUNCTION("""COMPUTED_VALUE"""),"")</f>
        <v/>
      </c>
      <c r="D883" t="str">
        <f>IFERROR(__xludf.DUMMYFUNCTION("""COMPUTED_VALUE"""),"")</f>
        <v/>
      </c>
      <c r="E883" t="str">
        <f>IFERROR(__xludf.DUMMYFUNCTION("""COMPUTED_VALUE"""),"")</f>
        <v/>
      </c>
      <c r="F883" t="str">
        <f>IFERROR(__xludf.DUMMYFUNCTION("""COMPUTED_VALUE"""),"")</f>
        <v/>
      </c>
      <c r="G883" t="str">
        <f>IFERROR(__xludf.DUMMYFUNCTION("""COMPUTED_VALUE"""),"")</f>
        <v/>
      </c>
      <c r="H883" t="str">
        <f>IFERROR(__xludf.DUMMYFUNCTION("""COMPUTED_VALUE"""),"")</f>
        <v/>
      </c>
      <c r="I883" t="str">
        <f>IFERROR(__xludf.DUMMYFUNCTION("""COMPUTED_VALUE"""),"")</f>
        <v/>
      </c>
      <c r="J883" t="str">
        <f>IFERROR(__xludf.DUMMYFUNCTION("""COMPUTED_VALUE"""),"")</f>
        <v/>
      </c>
      <c r="K883" t="str">
        <f>IFERROR(__xludf.DUMMYFUNCTION("""COMPUTED_VALUE"""),"")</f>
        <v/>
      </c>
    </row>
    <row r="884">
      <c r="A884" t="str">
        <f>IFERROR(__xludf.DUMMYFUNCTION("""COMPUTED_VALUE"""),"")</f>
        <v/>
      </c>
      <c r="B884" t="str">
        <f>IFERROR(__xludf.DUMMYFUNCTION("""COMPUTED_VALUE"""),"")</f>
        <v/>
      </c>
      <c r="C884" t="str">
        <f>IFERROR(__xludf.DUMMYFUNCTION("""COMPUTED_VALUE"""),"")</f>
        <v/>
      </c>
      <c r="D884" t="str">
        <f>IFERROR(__xludf.DUMMYFUNCTION("""COMPUTED_VALUE"""),"")</f>
        <v/>
      </c>
      <c r="E884" t="str">
        <f>IFERROR(__xludf.DUMMYFUNCTION("""COMPUTED_VALUE"""),"")</f>
        <v/>
      </c>
      <c r="F884" t="str">
        <f>IFERROR(__xludf.DUMMYFUNCTION("""COMPUTED_VALUE"""),"")</f>
        <v/>
      </c>
      <c r="G884" t="str">
        <f>IFERROR(__xludf.DUMMYFUNCTION("""COMPUTED_VALUE"""),"")</f>
        <v/>
      </c>
      <c r="H884" t="str">
        <f>IFERROR(__xludf.DUMMYFUNCTION("""COMPUTED_VALUE"""),"")</f>
        <v/>
      </c>
      <c r="I884" t="str">
        <f>IFERROR(__xludf.DUMMYFUNCTION("""COMPUTED_VALUE"""),"")</f>
        <v/>
      </c>
      <c r="J884" t="str">
        <f>IFERROR(__xludf.DUMMYFUNCTION("""COMPUTED_VALUE"""),"")</f>
        <v/>
      </c>
      <c r="K884" t="str">
        <f>IFERROR(__xludf.DUMMYFUNCTION("""COMPUTED_VALUE"""),"")</f>
        <v/>
      </c>
    </row>
    <row r="885">
      <c r="A885" t="str">
        <f>IFERROR(__xludf.DUMMYFUNCTION("""COMPUTED_VALUE"""),"")</f>
        <v/>
      </c>
      <c r="B885" t="str">
        <f>IFERROR(__xludf.DUMMYFUNCTION("""COMPUTED_VALUE"""),"")</f>
        <v/>
      </c>
      <c r="C885" t="str">
        <f>IFERROR(__xludf.DUMMYFUNCTION("""COMPUTED_VALUE"""),"")</f>
        <v/>
      </c>
      <c r="D885" t="str">
        <f>IFERROR(__xludf.DUMMYFUNCTION("""COMPUTED_VALUE"""),"")</f>
        <v/>
      </c>
      <c r="E885" t="str">
        <f>IFERROR(__xludf.DUMMYFUNCTION("""COMPUTED_VALUE"""),"")</f>
        <v/>
      </c>
      <c r="F885" t="str">
        <f>IFERROR(__xludf.DUMMYFUNCTION("""COMPUTED_VALUE"""),"")</f>
        <v/>
      </c>
      <c r="G885" t="str">
        <f>IFERROR(__xludf.DUMMYFUNCTION("""COMPUTED_VALUE"""),"")</f>
        <v/>
      </c>
      <c r="H885" t="str">
        <f>IFERROR(__xludf.DUMMYFUNCTION("""COMPUTED_VALUE"""),"")</f>
        <v/>
      </c>
      <c r="I885" t="str">
        <f>IFERROR(__xludf.DUMMYFUNCTION("""COMPUTED_VALUE"""),"")</f>
        <v/>
      </c>
      <c r="J885" t="str">
        <f>IFERROR(__xludf.DUMMYFUNCTION("""COMPUTED_VALUE"""),"")</f>
        <v/>
      </c>
      <c r="K885" t="str">
        <f>IFERROR(__xludf.DUMMYFUNCTION("""COMPUTED_VALUE"""),"")</f>
        <v/>
      </c>
    </row>
    <row r="886">
      <c r="A886" t="str">
        <f>IFERROR(__xludf.DUMMYFUNCTION("""COMPUTED_VALUE"""),"")</f>
        <v/>
      </c>
      <c r="B886" t="str">
        <f>IFERROR(__xludf.DUMMYFUNCTION("""COMPUTED_VALUE"""),"")</f>
        <v/>
      </c>
      <c r="C886" t="str">
        <f>IFERROR(__xludf.DUMMYFUNCTION("""COMPUTED_VALUE"""),"")</f>
        <v/>
      </c>
      <c r="D886" t="str">
        <f>IFERROR(__xludf.DUMMYFUNCTION("""COMPUTED_VALUE"""),"")</f>
        <v/>
      </c>
      <c r="E886" t="str">
        <f>IFERROR(__xludf.DUMMYFUNCTION("""COMPUTED_VALUE"""),"")</f>
        <v/>
      </c>
      <c r="F886" t="str">
        <f>IFERROR(__xludf.DUMMYFUNCTION("""COMPUTED_VALUE"""),"")</f>
        <v/>
      </c>
      <c r="G886" t="str">
        <f>IFERROR(__xludf.DUMMYFUNCTION("""COMPUTED_VALUE"""),"")</f>
        <v/>
      </c>
      <c r="H886" t="str">
        <f>IFERROR(__xludf.DUMMYFUNCTION("""COMPUTED_VALUE"""),"")</f>
        <v/>
      </c>
      <c r="I886" t="str">
        <f>IFERROR(__xludf.DUMMYFUNCTION("""COMPUTED_VALUE"""),"")</f>
        <v/>
      </c>
      <c r="J886" t="str">
        <f>IFERROR(__xludf.DUMMYFUNCTION("""COMPUTED_VALUE"""),"")</f>
        <v/>
      </c>
      <c r="K886" t="str">
        <f>IFERROR(__xludf.DUMMYFUNCTION("""COMPUTED_VALUE"""),"")</f>
        <v/>
      </c>
    </row>
    <row r="887">
      <c r="A887" t="str">
        <f>IFERROR(__xludf.DUMMYFUNCTION("""COMPUTED_VALUE"""),"")</f>
        <v/>
      </c>
      <c r="B887" t="str">
        <f>IFERROR(__xludf.DUMMYFUNCTION("""COMPUTED_VALUE"""),"")</f>
        <v/>
      </c>
      <c r="C887" t="str">
        <f>IFERROR(__xludf.DUMMYFUNCTION("""COMPUTED_VALUE"""),"")</f>
        <v/>
      </c>
      <c r="D887" t="str">
        <f>IFERROR(__xludf.DUMMYFUNCTION("""COMPUTED_VALUE"""),"")</f>
        <v/>
      </c>
      <c r="E887" t="str">
        <f>IFERROR(__xludf.DUMMYFUNCTION("""COMPUTED_VALUE"""),"")</f>
        <v/>
      </c>
      <c r="F887" t="str">
        <f>IFERROR(__xludf.DUMMYFUNCTION("""COMPUTED_VALUE"""),"")</f>
        <v/>
      </c>
      <c r="G887" t="str">
        <f>IFERROR(__xludf.DUMMYFUNCTION("""COMPUTED_VALUE"""),"")</f>
        <v/>
      </c>
      <c r="H887" t="str">
        <f>IFERROR(__xludf.DUMMYFUNCTION("""COMPUTED_VALUE"""),"")</f>
        <v/>
      </c>
      <c r="I887" t="str">
        <f>IFERROR(__xludf.DUMMYFUNCTION("""COMPUTED_VALUE"""),"")</f>
        <v/>
      </c>
      <c r="J887" t="str">
        <f>IFERROR(__xludf.DUMMYFUNCTION("""COMPUTED_VALUE"""),"")</f>
        <v/>
      </c>
      <c r="K887" t="str">
        <f>IFERROR(__xludf.DUMMYFUNCTION("""COMPUTED_VALUE"""),"")</f>
        <v/>
      </c>
    </row>
    <row r="888">
      <c r="A888" t="str">
        <f>IFERROR(__xludf.DUMMYFUNCTION("""COMPUTED_VALUE"""),"")</f>
        <v/>
      </c>
      <c r="B888" t="str">
        <f>IFERROR(__xludf.DUMMYFUNCTION("""COMPUTED_VALUE"""),"")</f>
        <v/>
      </c>
      <c r="C888" t="str">
        <f>IFERROR(__xludf.DUMMYFUNCTION("""COMPUTED_VALUE"""),"")</f>
        <v/>
      </c>
      <c r="D888" t="str">
        <f>IFERROR(__xludf.DUMMYFUNCTION("""COMPUTED_VALUE"""),"")</f>
        <v/>
      </c>
      <c r="E888" t="str">
        <f>IFERROR(__xludf.DUMMYFUNCTION("""COMPUTED_VALUE"""),"")</f>
        <v/>
      </c>
      <c r="F888" t="str">
        <f>IFERROR(__xludf.DUMMYFUNCTION("""COMPUTED_VALUE"""),"")</f>
        <v/>
      </c>
      <c r="G888" t="str">
        <f>IFERROR(__xludf.DUMMYFUNCTION("""COMPUTED_VALUE"""),"")</f>
        <v/>
      </c>
      <c r="H888" t="str">
        <f>IFERROR(__xludf.DUMMYFUNCTION("""COMPUTED_VALUE"""),"")</f>
        <v/>
      </c>
      <c r="I888" t="str">
        <f>IFERROR(__xludf.DUMMYFUNCTION("""COMPUTED_VALUE"""),"")</f>
        <v/>
      </c>
      <c r="J888" t="str">
        <f>IFERROR(__xludf.DUMMYFUNCTION("""COMPUTED_VALUE"""),"")</f>
        <v/>
      </c>
      <c r="K888" t="str">
        <f>IFERROR(__xludf.DUMMYFUNCTION("""COMPUTED_VALUE"""),"")</f>
        <v/>
      </c>
    </row>
    <row r="889">
      <c r="A889" t="str">
        <f>IFERROR(__xludf.DUMMYFUNCTION("""COMPUTED_VALUE"""),"")</f>
        <v/>
      </c>
      <c r="B889" t="str">
        <f>IFERROR(__xludf.DUMMYFUNCTION("""COMPUTED_VALUE"""),"")</f>
        <v/>
      </c>
      <c r="C889" t="str">
        <f>IFERROR(__xludf.DUMMYFUNCTION("""COMPUTED_VALUE"""),"")</f>
        <v/>
      </c>
      <c r="D889" t="str">
        <f>IFERROR(__xludf.DUMMYFUNCTION("""COMPUTED_VALUE"""),"")</f>
        <v/>
      </c>
      <c r="E889" t="str">
        <f>IFERROR(__xludf.DUMMYFUNCTION("""COMPUTED_VALUE"""),"")</f>
        <v/>
      </c>
      <c r="F889" t="str">
        <f>IFERROR(__xludf.DUMMYFUNCTION("""COMPUTED_VALUE"""),"")</f>
        <v/>
      </c>
      <c r="G889" t="str">
        <f>IFERROR(__xludf.DUMMYFUNCTION("""COMPUTED_VALUE"""),"")</f>
        <v/>
      </c>
      <c r="H889" t="str">
        <f>IFERROR(__xludf.DUMMYFUNCTION("""COMPUTED_VALUE"""),"")</f>
        <v/>
      </c>
      <c r="I889" t="str">
        <f>IFERROR(__xludf.DUMMYFUNCTION("""COMPUTED_VALUE"""),"")</f>
        <v/>
      </c>
      <c r="J889" t="str">
        <f>IFERROR(__xludf.DUMMYFUNCTION("""COMPUTED_VALUE"""),"")</f>
        <v/>
      </c>
      <c r="K889" t="str">
        <f>IFERROR(__xludf.DUMMYFUNCTION("""COMPUTED_VALUE"""),"")</f>
        <v/>
      </c>
    </row>
    <row r="890">
      <c r="A890" t="str">
        <f>IFERROR(__xludf.DUMMYFUNCTION("""COMPUTED_VALUE"""),"")</f>
        <v/>
      </c>
      <c r="B890" t="str">
        <f>IFERROR(__xludf.DUMMYFUNCTION("""COMPUTED_VALUE"""),"")</f>
        <v/>
      </c>
      <c r="C890" t="str">
        <f>IFERROR(__xludf.DUMMYFUNCTION("""COMPUTED_VALUE"""),"")</f>
        <v/>
      </c>
      <c r="D890" t="str">
        <f>IFERROR(__xludf.DUMMYFUNCTION("""COMPUTED_VALUE"""),"")</f>
        <v/>
      </c>
      <c r="E890" t="str">
        <f>IFERROR(__xludf.DUMMYFUNCTION("""COMPUTED_VALUE"""),"")</f>
        <v/>
      </c>
      <c r="F890" t="str">
        <f>IFERROR(__xludf.DUMMYFUNCTION("""COMPUTED_VALUE"""),"")</f>
        <v/>
      </c>
      <c r="G890" t="str">
        <f>IFERROR(__xludf.DUMMYFUNCTION("""COMPUTED_VALUE"""),"")</f>
        <v/>
      </c>
      <c r="H890" t="str">
        <f>IFERROR(__xludf.DUMMYFUNCTION("""COMPUTED_VALUE"""),"")</f>
        <v/>
      </c>
      <c r="I890" t="str">
        <f>IFERROR(__xludf.DUMMYFUNCTION("""COMPUTED_VALUE"""),"")</f>
        <v/>
      </c>
      <c r="J890" t="str">
        <f>IFERROR(__xludf.DUMMYFUNCTION("""COMPUTED_VALUE"""),"")</f>
        <v/>
      </c>
      <c r="K890" t="str">
        <f>IFERROR(__xludf.DUMMYFUNCTION("""COMPUTED_VALUE"""),"")</f>
        <v/>
      </c>
    </row>
    <row r="891">
      <c r="A891" t="str">
        <f>IFERROR(__xludf.DUMMYFUNCTION("""COMPUTED_VALUE"""),"")</f>
        <v/>
      </c>
      <c r="B891" t="str">
        <f>IFERROR(__xludf.DUMMYFUNCTION("""COMPUTED_VALUE"""),"")</f>
        <v/>
      </c>
      <c r="C891" t="str">
        <f>IFERROR(__xludf.DUMMYFUNCTION("""COMPUTED_VALUE"""),"")</f>
        <v/>
      </c>
      <c r="D891" t="str">
        <f>IFERROR(__xludf.DUMMYFUNCTION("""COMPUTED_VALUE"""),"")</f>
        <v/>
      </c>
      <c r="E891" t="str">
        <f>IFERROR(__xludf.DUMMYFUNCTION("""COMPUTED_VALUE"""),"")</f>
        <v/>
      </c>
      <c r="F891" t="str">
        <f>IFERROR(__xludf.DUMMYFUNCTION("""COMPUTED_VALUE"""),"")</f>
        <v/>
      </c>
      <c r="G891" t="str">
        <f>IFERROR(__xludf.DUMMYFUNCTION("""COMPUTED_VALUE"""),"")</f>
        <v/>
      </c>
      <c r="H891" t="str">
        <f>IFERROR(__xludf.DUMMYFUNCTION("""COMPUTED_VALUE"""),"")</f>
        <v/>
      </c>
      <c r="I891" t="str">
        <f>IFERROR(__xludf.DUMMYFUNCTION("""COMPUTED_VALUE"""),"")</f>
        <v/>
      </c>
      <c r="J891" t="str">
        <f>IFERROR(__xludf.DUMMYFUNCTION("""COMPUTED_VALUE"""),"")</f>
        <v/>
      </c>
      <c r="K891" t="str">
        <f>IFERROR(__xludf.DUMMYFUNCTION("""COMPUTED_VALUE"""),"")</f>
        <v/>
      </c>
    </row>
    <row r="892">
      <c r="A892" t="str">
        <f>IFERROR(__xludf.DUMMYFUNCTION("""COMPUTED_VALUE"""),"")</f>
        <v/>
      </c>
      <c r="B892" t="str">
        <f>IFERROR(__xludf.DUMMYFUNCTION("""COMPUTED_VALUE"""),"")</f>
        <v/>
      </c>
      <c r="C892" t="str">
        <f>IFERROR(__xludf.DUMMYFUNCTION("""COMPUTED_VALUE"""),"")</f>
        <v/>
      </c>
      <c r="D892" t="str">
        <f>IFERROR(__xludf.DUMMYFUNCTION("""COMPUTED_VALUE"""),"")</f>
        <v/>
      </c>
      <c r="E892" t="str">
        <f>IFERROR(__xludf.DUMMYFUNCTION("""COMPUTED_VALUE"""),"")</f>
        <v/>
      </c>
      <c r="F892" t="str">
        <f>IFERROR(__xludf.DUMMYFUNCTION("""COMPUTED_VALUE"""),"")</f>
        <v/>
      </c>
      <c r="G892" t="str">
        <f>IFERROR(__xludf.DUMMYFUNCTION("""COMPUTED_VALUE"""),"")</f>
        <v/>
      </c>
      <c r="H892" t="str">
        <f>IFERROR(__xludf.DUMMYFUNCTION("""COMPUTED_VALUE"""),"")</f>
        <v/>
      </c>
      <c r="I892" t="str">
        <f>IFERROR(__xludf.DUMMYFUNCTION("""COMPUTED_VALUE"""),"")</f>
        <v/>
      </c>
      <c r="J892" t="str">
        <f>IFERROR(__xludf.DUMMYFUNCTION("""COMPUTED_VALUE"""),"")</f>
        <v/>
      </c>
      <c r="K892" t="str">
        <f>IFERROR(__xludf.DUMMYFUNCTION("""COMPUTED_VALUE"""),"")</f>
        <v/>
      </c>
    </row>
    <row r="893">
      <c r="A893" t="str">
        <f>IFERROR(__xludf.DUMMYFUNCTION("""COMPUTED_VALUE"""),"")</f>
        <v/>
      </c>
      <c r="B893" t="str">
        <f>IFERROR(__xludf.DUMMYFUNCTION("""COMPUTED_VALUE"""),"")</f>
        <v/>
      </c>
      <c r="C893" t="str">
        <f>IFERROR(__xludf.DUMMYFUNCTION("""COMPUTED_VALUE"""),"")</f>
        <v/>
      </c>
      <c r="D893" t="str">
        <f>IFERROR(__xludf.DUMMYFUNCTION("""COMPUTED_VALUE"""),"")</f>
        <v/>
      </c>
      <c r="E893" t="str">
        <f>IFERROR(__xludf.DUMMYFUNCTION("""COMPUTED_VALUE"""),"")</f>
        <v/>
      </c>
      <c r="F893" t="str">
        <f>IFERROR(__xludf.DUMMYFUNCTION("""COMPUTED_VALUE"""),"")</f>
        <v/>
      </c>
      <c r="G893" t="str">
        <f>IFERROR(__xludf.DUMMYFUNCTION("""COMPUTED_VALUE"""),"")</f>
        <v/>
      </c>
      <c r="H893" t="str">
        <f>IFERROR(__xludf.DUMMYFUNCTION("""COMPUTED_VALUE"""),"")</f>
        <v/>
      </c>
      <c r="I893" t="str">
        <f>IFERROR(__xludf.DUMMYFUNCTION("""COMPUTED_VALUE"""),"")</f>
        <v/>
      </c>
      <c r="J893" t="str">
        <f>IFERROR(__xludf.DUMMYFUNCTION("""COMPUTED_VALUE"""),"")</f>
        <v/>
      </c>
      <c r="K893" t="str">
        <f>IFERROR(__xludf.DUMMYFUNCTION("""COMPUTED_VALUE"""),"")</f>
        <v/>
      </c>
    </row>
    <row r="894">
      <c r="A894" t="str">
        <f>IFERROR(__xludf.DUMMYFUNCTION("""COMPUTED_VALUE"""),"")</f>
        <v/>
      </c>
      <c r="B894" t="str">
        <f>IFERROR(__xludf.DUMMYFUNCTION("""COMPUTED_VALUE"""),"")</f>
        <v/>
      </c>
      <c r="C894" t="str">
        <f>IFERROR(__xludf.DUMMYFUNCTION("""COMPUTED_VALUE"""),"")</f>
        <v/>
      </c>
      <c r="D894" t="str">
        <f>IFERROR(__xludf.DUMMYFUNCTION("""COMPUTED_VALUE"""),"")</f>
        <v/>
      </c>
      <c r="E894" t="str">
        <f>IFERROR(__xludf.DUMMYFUNCTION("""COMPUTED_VALUE"""),"")</f>
        <v/>
      </c>
      <c r="F894" t="str">
        <f>IFERROR(__xludf.DUMMYFUNCTION("""COMPUTED_VALUE"""),"")</f>
        <v/>
      </c>
      <c r="G894" t="str">
        <f>IFERROR(__xludf.DUMMYFUNCTION("""COMPUTED_VALUE"""),"")</f>
        <v/>
      </c>
      <c r="H894" t="str">
        <f>IFERROR(__xludf.DUMMYFUNCTION("""COMPUTED_VALUE"""),"")</f>
        <v/>
      </c>
      <c r="I894" t="str">
        <f>IFERROR(__xludf.DUMMYFUNCTION("""COMPUTED_VALUE"""),"")</f>
        <v/>
      </c>
      <c r="J894" t="str">
        <f>IFERROR(__xludf.DUMMYFUNCTION("""COMPUTED_VALUE"""),"")</f>
        <v/>
      </c>
      <c r="K894" t="str">
        <f>IFERROR(__xludf.DUMMYFUNCTION("""COMPUTED_VALUE"""),"")</f>
        <v/>
      </c>
    </row>
    <row r="895">
      <c r="A895" t="str">
        <f>IFERROR(__xludf.DUMMYFUNCTION("""COMPUTED_VALUE"""),"")</f>
        <v/>
      </c>
      <c r="B895" t="str">
        <f>IFERROR(__xludf.DUMMYFUNCTION("""COMPUTED_VALUE"""),"")</f>
        <v/>
      </c>
      <c r="C895" t="str">
        <f>IFERROR(__xludf.DUMMYFUNCTION("""COMPUTED_VALUE"""),"")</f>
        <v/>
      </c>
      <c r="D895" t="str">
        <f>IFERROR(__xludf.DUMMYFUNCTION("""COMPUTED_VALUE"""),"")</f>
        <v/>
      </c>
      <c r="E895" t="str">
        <f>IFERROR(__xludf.DUMMYFUNCTION("""COMPUTED_VALUE"""),"")</f>
        <v/>
      </c>
      <c r="F895" t="str">
        <f>IFERROR(__xludf.DUMMYFUNCTION("""COMPUTED_VALUE"""),"")</f>
        <v/>
      </c>
      <c r="G895" t="str">
        <f>IFERROR(__xludf.DUMMYFUNCTION("""COMPUTED_VALUE"""),"")</f>
        <v/>
      </c>
      <c r="H895" t="str">
        <f>IFERROR(__xludf.DUMMYFUNCTION("""COMPUTED_VALUE"""),"")</f>
        <v/>
      </c>
      <c r="I895" t="str">
        <f>IFERROR(__xludf.DUMMYFUNCTION("""COMPUTED_VALUE"""),"")</f>
        <v/>
      </c>
      <c r="J895" t="str">
        <f>IFERROR(__xludf.DUMMYFUNCTION("""COMPUTED_VALUE"""),"")</f>
        <v/>
      </c>
      <c r="K895" t="str">
        <f>IFERROR(__xludf.DUMMYFUNCTION("""COMPUTED_VALUE"""),"")</f>
        <v/>
      </c>
    </row>
    <row r="896">
      <c r="A896" t="str">
        <f>IFERROR(__xludf.DUMMYFUNCTION("""COMPUTED_VALUE"""),"")</f>
        <v/>
      </c>
      <c r="B896" t="str">
        <f>IFERROR(__xludf.DUMMYFUNCTION("""COMPUTED_VALUE"""),"")</f>
        <v/>
      </c>
      <c r="C896" t="str">
        <f>IFERROR(__xludf.DUMMYFUNCTION("""COMPUTED_VALUE"""),"")</f>
        <v/>
      </c>
      <c r="D896" t="str">
        <f>IFERROR(__xludf.DUMMYFUNCTION("""COMPUTED_VALUE"""),"")</f>
        <v/>
      </c>
      <c r="E896" t="str">
        <f>IFERROR(__xludf.DUMMYFUNCTION("""COMPUTED_VALUE"""),"")</f>
        <v/>
      </c>
      <c r="F896" t="str">
        <f>IFERROR(__xludf.DUMMYFUNCTION("""COMPUTED_VALUE"""),"")</f>
        <v/>
      </c>
      <c r="G896" t="str">
        <f>IFERROR(__xludf.DUMMYFUNCTION("""COMPUTED_VALUE"""),"")</f>
        <v/>
      </c>
      <c r="H896" t="str">
        <f>IFERROR(__xludf.DUMMYFUNCTION("""COMPUTED_VALUE"""),"")</f>
        <v/>
      </c>
      <c r="I896" t="str">
        <f>IFERROR(__xludf.DUMMYFUNCTION("""COMPUTED_VALUE"""),"")</f>
        <v/>
      </c>
      <c r="J896" t="str">
        <f>IFERROR(__xludf.DUMMYFUNCTION("""COMPUTED_VALUE"""),"")</f>
        <v/>
      </c>
      <c r="K896" t="str">
        <f>IFERROR(__xludf.DUMMYFUNCTION("""COMPUTED_VALUE"""),"")</f>
        <v/>
      </c>
    </row>
    <row r="897">
      <c r="A897" t="str">
        <f>IFERROR(__xludf.DUMMYFUNCTION("""COMPUTED_VALUE"""),"")</f>
        <v/>
      </c>
      <c r="B897" t="str">
        <f>IFERROR(__xludf.DUMMYFUNCTION("""COMPUTED_VALUE"""),"")</f>
        <v/>
      </c>
      <c r="C897" t="str">
        <f>IFERROR(__xludf.DUMMYFUNCTION("""COMPUTED_VALUE"""),"")</f>
        <v/>
      </c>
      <c r="D897" t="str">
        <f>IFERROR(__xludf.DUMMYFUNCTION("""COMPUTED_VALUE"""),"")</f>
        <v/>
      </c>
      <c r="E897" t="str">
        <f>IFERROR(__xludf.DUMMYFUNCTION("""COMPUTED_VALUE"""),"")</f>
        <v/>
      </c>
      <c r="F897" t="str">
        <f>IFERROR(__xludf.DUMMYFUNCTION("""COMPUTED_VALUE"""),"")</f>
        <v/>
      </c>
      <c r="G897" t="str">
        <f>IFERROR(__xludf.DUMMYFUNCTION("""COMPUTED_VALUE"""),"")</f>
        <v/>
      </c>
      <c r="H897" t="str">
        <f>IFERROR(__xludf.DUMMYFUNCTION("""COMPUTED_VALUE"""),"")</f>
        <v/>
      </c>
      <c r="I897" t="str">
        <f>IFERROR(__xludf.DUMMYFUNCTION("""COMPUTED_VALUE"""),"")</f>
        <v/>
      </c>
      <c r="J897" t="str">
        <f>IFERROR(__xludf.DUMMYFUNCTION("""COMPUTED_VALUE"""),"")</f>
        <v/>
      </c>
      <c r="K897" t="str">
        <f>IFERROR(__xludf.DUMMYFUNCTION("""COMPUTED_VALUE"""),"")</f>
        <v/>
      </c>
    </row>
    <row r="898">
      <c r="A898" t="str">
        <f>IFERROR(__xludf.DUMMYFUNCTION("""COMPUTED_VALUE"""),"")</f>
        <v/>
      </c>
      <c r="B898" t="str">
        <f>IFERROR(__xludf.DUMMYFUNCTION("""COMPUTED_VALUE"""),"")</f>
        <v/>
      </c>
      <c r="C898" t="str">
        <f>IFERROR(__xludf.DUMMYFUNCTION("""COMPUTED_VALUE"""),"")</f>
        <v/>
      </c>
      <c r="D898" t="str">
        <f>IFERROR(__xludf.DUMMYFUNCTION("""COMPUTED_VALUE"""),"")</f>
        <v/>
      </c>
      <c r="E898" t="str">
        <f>IFERROR(__xludf.DUMMYFUNCTION("""COMPUTED_VALUE"""),"")</f>
        <v/>
      </c>
      <c r="F898" t="str">
        <f>IFERROR(__xludf.DUMMYFUNCTION("""COMPUTED_VALUE"""),"")</f>
        <v/>
      </c>
      <c r="G898" t="str">
        <f>IFERROR(__xludf.DUMMYFUNCTION("""COMPUTED_VALUE"""),"")</f>
        <v/>
      </c>
      <c r="H898" t="str">
        <f>IFERROR(__xludf.DUMMYFUNCTION("""COMPUTED_VALUE"""),"")</f>
        <v/>
      </c>
      <c r="I898" t="str">
        <f>IFERROR(__xludf.DUMMYFUNCTION("""COMPUTED_VALUE"""),"")</f>
        <v/>
      </c>
      <c r="J898" t="str">
        <f>IFERROR(__xludf.DUMMYFUNCTION("""COMPUTED_VALUE"""),"")</f>
        <v/>
      </c>
      <c r="K898" t="str">
        <f>IFERROR(__xludf.DUMMYFUNCTION("""COMPUTED_VALUE"""),"")</f>
        <v/>
      </c>
    </row>
    <row r="899">
      <c r="A899" t="str">
        <f>IFERROR(__xludf.DUMMYFUNCTION("""COMPUTED_VALUE"""),"")</f>
        <v/>
      </c>
      <c r="B899" t="str">
        <f>IFERROR(__xludf.DUMMYFUNCTION("""COMPUTED_VALUE"""),"")</f>
        <v/>
      </c>
      <c r="C899" t="str">
        <f>IFERROR(__xludf.DUMMYFUNCTION("""COMPUTED_VALUE"""),"")</f>
        <v/>
      </c>
      <c r="D899" t="str">
        <f>IFERROR(__xludf.DUMMYFUNCTION("""COMPUTED_VALUE"""),"")</f>
        <v/>
      </c>
      <c r="E899" t="str">
        <f>IFERROR(__xludf.DUMMYFUNCTION("""COMPUTED_VALUE"""),"")</f>
        <v/>
      </c>
      <c r="F899" t="str">
        <f>IFERROR(__xludf.DUMMYFUNCTION("""COMPUTED_VALUE"""),"")</f>
        <v/>
      </c>
      <c r="G899" t="str">
        <f>IFERROR(__xludf.DUMMYFUNCTION("""COMPUTED_VALUE"""),"")</f>
        <v/>
      </c>
      <c r="H899" t="str">
        <f>IFERROR(__xludf.DUMMYFUNCTION("""COMPUTED_VALUE"""),"")</f>
        <v/>
      </c>
      <c r="I899" t="str">
        <f>IFERROR(__xludf.DUMMYFUNCTION("""COMPUTED_VALUE"""),"")</f>
        <v/>
      </c>
      <c r="J899" t="str">
        <f>IFERROR(__xludf.DUMMYFUNCTION("""COMPUTED_VALUE"""),"")</f>
        <v/>
      </c>
      <c r="K899" t="str">
        <f>IFERROR(__xludf.DUMMYFUNCTION("""COMPUTED_VALUE"""),"")</f>
        <v/>
      </c>
    </row>
    <row r="900">
      <c r="A900" t="str">
        <f>IFERROR(__xludf.DUMMYFUNCTION("""COMPUTED_VALUE"""),"")</f>
        <v/>
      </c>
      <c r="B900" t="str">
        <f>IFERROR(__xludf.DUMMYFUNCTION("""COMPUTED_VALUE"""),"")</f>
        <v/>
      </c>
      <c r="C900" t="str">
        <f>IFERROR(__xludf.DUMMYFUNCTION("""COMPUTED_VALUE"""),"")</f>
        <v/>
      </c>
      <c r="D900" t="str">
        <f>IFERROR(__xludf.DUMMYFUNCTION("""COMPUTED_VALUE"""),"")</f>
        <v/>
      </c>
      <c r="E900" t="str">
        <f>IFERROR(__xludf.DUMMYFUNCTION("""COMPUTED_VALUE"""),"")</f>
        <v/>
      </c>
      <c r="F900" t="str">
        <f>IFERROR(__xludf.DUMMYFUNCTION("""COMPUTED_VALUE"""),"")</f>
        <v/>
      </c>
      <c r="G900" t="str">
        <f>IFERROR(__xludf.DUMMYFUNCTION("""COMPUTED_VALUE"""),"")</f>
        <v/>
      </c>
      <c r="H900" t="str">
        <f>IFERROR(__xludf.DUMMYFUNCTION("""COMPUTED_VALUE"""),"")</f>
        <v/>
      </c>
      <c r="I900" t="str">
        <f>IFERROR(__xludf.DUMMYFUNCTION("""COMPUTED_VALUE"""),"")</f>
        <v/>
      </c>
      <c r="J900" t="str">
        <f>IFERROR(__xludf.DUMMYFUNCTION("""COMPUTED_VALUE"""),"")</f>
        <v/>
      </c>
      <c r="K900" t="str">
        <f>IFERROR(__xludf.DUMMYFUNCTION("""COMPUTED_VALUE"""),"")</f>
        <v/>
      </c>
    </row>
    <row r="901">
      <c r="A901" t="str">
        <f>IFERROR(__xludf.DUMMYFUNCTION("""COMPUTED_VALUE"""),"")</f>
        <v/>
      </c>
      <c r="B901" t="str">
        <f>IFERROR(__xludf.DUMMYFUNCTION("""COMPUTED_VALUE"""),"")</f>
        <v/>
      </c>
      <c r="C901" t="str">
        <f>IFERROR(__xludf.DUMMYFUNCTION("""COMPUTED_VALUE"""),"")</f>
        <v/>
      </c>
      <c r="D901" t="str">
        <f>IFERROR(__xludf.DUMMYFUNCTION("""COMPUTED_VALUE"""),"")</f>
        <v/>
      </c>
      <c r="E901" t="str">
        <f>IFERROR(__xludf.DUMMYFUNCTION("""COMPUTED_VALUE"""),"")</f>
        <v/>
      </c>
      <c r="F901" t="str">
        <f>IFERROR(__xludf.DUMMYFUNCTION("""COMPUTED_VALUE"""),"")</f>
        <v/>
      </c>
      <c r="G901" t="str">
        <f>IFERROR(__xludf.DUMMYFUNCTION("""COMPUTED_VALUE"""),"")</f>
        <v/>
      </c>
      <c r="H901" t="str">
        <f>IFERROR(__xludf.DUMMYFUNCTION("""COMPUTED_VALUE"""),"")</f>
        <v/>
      </c>
      <c r="I901" t="str">
        <f>IFERROR(__xludf.DUMMYFUNCTION("""COMPUTED_VALUE"""),"")</f>
        <v/>
      </c>
      <c r="J901" t="str">
        <f>IFERROR(__xludf.DUMMYFUNCTION("""COMPUTED_VALUE"""),"")</f>
        <v/>
      </c>
      <c r="K901" t="str">
        <f>IFERROR(__xludf.DUMMYFUNCTION("""COMPUTED_VALUE"""),"")</f>
        <v/>
      </c>
    </row>
    <row r="902">
      <c r="A902" t="str">
        <f>IFERROR(__xludf.DUMMYFUNCTION("""COMPUTED_VALUE"""),"")</f>
        <v/>
      </c>
      <c r="B902" t="str">
        <f>IFERROR(__xludf.DUMMYFUNCTION("""COMPUTED_VALUE"""),"")</f>
        <v/>
      </c>
      <c r="C902" t="str">
        <f>IFERROR(__xludf.DUMMYFUNCTION("""COMPUTED_VALUE"""),"")</f>
        <v/>
      </c>
      <c r="D902" t="str">
        <f>IFERROR(__xludf.DUMMYFUNCTION("""COMPUTED_VALUE"""),"")</f>
        <v/>
      </c>
      <c r="E902" t="str">
        <f>IFERROR(__xludf.DUMMYFUNCTION("""COMPUTED_VALUE"""),"")</f>
        <v/>
      </c>
      <c r="F902" t="str">
        <f>IFERROR(__xludf.DUMMYFUNCTION("""COMPUTED_VALUE"""),"")</f>
        <v/>
      </c>
      <c r="G902" t="str">
        <f>IFERROR(__xludf.DUMMYFUNCTION("""COMPUTED_VALUE"""),"")</f>
        <v/>
      </c>
      <c r="H902" t="str">
        <f>IFERROR(__xludf.DUMMYFUNCTION("""COMPUTED_VALUE"""),"")</f>
        <v/>
      </c>
      <c r="I902" t="str">
        <f>IFERROR(__xludf.DUMMYFUNCTION("""COMPUTED_VALUE"""),"")</f>
        <v/>
      </c>
      <c r="J902" t="str">
        <f>IFERROR(__xludf.DUMMYFUNCTION("""COMPUTED_VALUE"""),"")</f>
        <v/>
      </c>
      <c r="K902" t="str">
        <f>IFERROR(__xludf.DUMMYFUNCTION("""COMPUTED_VALUE"""),"")</f>
        <v/>
      </c>
    </row>
    <row r="903">
      <c r="A903" t="str">
        <f>IFERROR(__xludf.DUMMYFUNCTION("""COMPUTED_VALUE"""),"")</f>
        <v/>
      </c>
      <c r="B903" t="str">
        <f>IFERROR(__xludf.DUMMYFUNCTION("""COMPUTED_VALUE"""),"")</f>
        <v/>
      </c>
      <c r="C903" t="str">
        <f>IFERROR(__xludf.DUMMYFUNCTION("""COMPUTED_VALUE"""),"")</f>
        <v/>
      </c>
      <c r="D903" t="str">
        <f>IFERROR(__xludf.DUMMYFUNCTION("""COMPUTED_VALUE"""),"")</f>
        <v/>
      </c>
      <c r="E903" t="str">
        <f>IFERROR(__xludf.DUMMYFUNCTION("""COMPUTED_VALUE"""),"")</f>
        <v/>
      </c>
      <c r="F903" t="str">
        <f>IFERROR(__xludf.DUMMYFUNCTION("""COMPUTED_VALUE"""),"")</f>
        <v/>
      </c>
      <c r="G903" t="str">
        <f>IFERROR(__xludf.DUMMYFUNCTION("""COMPUTED_VALUE"""),"")</f>
        <v/>
      </c>
      <c r="H903" t="str">
        <f>IFERROR(__xludf.DUMMYFUNCTION("""COMPUTED_VALUE"""),"")</f>
        <v/>
      </c>
      <c r="I903" t="str">
        <f>IFERROR(__xludf.DUMMYFUNCTION("""COMPUTED_VALUE"""),"")</f>
        <v/>
      </c>
      <c r="J903" t="str">
        <f>IFERROR(__xludf.DUMMYFUNCTION("""COMPUTED_VALUE"""),"")</f>
        <v/>
      </c>
      <c r="K903" t="str">
        <f>IFERROR(__xludf.DUMMYFUNCTION("""COMPUTED_VALUE"""),"")</f>
        <v/>
      </c>
    </row>
    <row r="904">
      <c r="A904" t="str">
        <f>IFERROR(__xludf.DUMMYFUNCTION("""COMPUTED_VALUE"""),"")</f>
        <v/>
      </c>
      <c r="B904" t="str">
        <f>IFERROR(__xludf.DUMMYFUNCTION("""COMPUTED_VALUE"""),"")</f>
        <v/>
      </c>
      <c r="C904" t="str">
        <f>IFERROR(__xludf.DUMMYFUNCTION("""COMPUTED_VALUE"""),"")</f>
        <v/>
      </c>
      <c r="D904" t="str">
        <f>IFERROR(__xludf.DUMMYFUNCTION("""COMPUTED_VALUE"""),"")</f>
        <v/>
      </c>
      <c r="E904" t="str">
        <f>IFERROR(__xludf.DUMMYFUNCTION("""COMPUTED_VALUE"""),"")</f>
        <v/>
      </c>
      <c r="F904" t="str">
        <f>IFERROR(__xludf.DUMMYFUNCTION("""COMPUTED_VALUE"""),"")</f>
        <v/>
      </c>
      <c r="G904" t="str">
        <f>IFERROR(__xludf.DUMMYFUNCTION("""COMPUTED_VALUE"""),"")</f>
        <v/>
      </c>
      <c r="H904" t="str">
        <f>IFERROR(__xludf.DUMMYFUNCTION("""COMPUTED_VALUE"""),"")</f>
        <v/>
      </c>
      <c r="I904" t="str">
        <f>IFERROR(__xludf.DUMMYFUNCTION("""COMPUTED_VALUE"""),"")</f>
        <v/>
      </c>
      <c r="J904" t="str">
        <f>IFERROR(__xludf.DUMMYFUNCTION("""COMPUTED_VALUE"""),"")</f>
        <v/>
      </c>
      <c r="K904" t="str">
        <f>IFERROR(__xludf.DUMMYFUNCTION("""COMPUTED_VALUE"""),"")</f>
        <v/>
      </c>
    </row>
    <row r="905">
      <c r="A905" t="str">
        <f>IFERROR(__xludf.DUMMYFUNCTION("""COMPUTED_VALUE"""),"")</f>
        <v/>
      </c>
      <c r="B905" t="str">
        <f>IFERROR(__xludf.DUMMYFUNCTION("""COMPUTED_VALUE"""),"")</f>
        <v/>
      </c>
      <c r="C905" t="str">
        <f>IFERROR(__xludf.DUMMYFUNCTION("""COMPUTED_VALUE"""),"")</f>
        <v/>
      </c>
      <c r="D905" t="str">
        <f>IFERROR(__xludf.DUMMYFUNCTION("""COMPUTED_VALUE"""),"")</f>
        <v/>
      </c>
      <c r="E905" t="str">
        <f>IFERROR(__xludf.DUMMYFUNCTION("""COMPUTED_VALUE"""),"")</f>
        <v/>
      </c>
      <c r="F905" t="str">
        <f>IFERROR(__xludf.DUMMYFUNCTION("""COMPUTED_VALUE"""),"")</f>
        <v/>
      </c>
      <c r="G905" t="str">
        <f>IFERROR(__xludf.DUMMYFUNCTION("""COMPUTED_VALUE"""),"")</f>
        <v/>
      </c>
      <c r="H905" t="str">
        <f>IFERROR(__xludf.DUMMYFUNCTION("""COMPUTED_VALUE"""),"")</f>
        <v/>
      </c>
      <c r="I905" t="str">
        <f>IFERROR(__xludf.DUMMYFUNCTION("""COMPUTED_VALUE"""),"")</f>
        <v/>
      </c>
      <c r="J905" t="str">
        <f>IFERROR(__xludf.DUMMYFUNCTION("""COMPUTED_VALUE"""),"")</f>
        <v/>
      </c>
      <c r="K905" t="str">
        <f>IFERROR(__xludf.DUMMYFUNCTION("""COMPUTED_VALUE"""),"")</f>
        <v/>
      </c>
    </row>
    <row r="906">
      <c r="A906" t="str">
        <f>IFERROR(__xludf.DUMMYFUNCTION("""COMPUTED_VALUE"""),"")</f>
        <v/>
      </c>
      <c r="B906" t="str">
        <f>IFERROR(__xludf.DUMMYFUNCTION("""COMPUTED_VALUE"""),"")</f>
        <v/>
      </c>
      <c r="C906" t="str">
        <f>IFERROR(__xludf.DUMMYFUNCTION("""COMPUTED_VALUE"""),"")</f>
        <v/>
      </c>
      <c r="D906" t="str">
        <f>IFERROR(__xludf.DUMMYFUNCTION("""COMPUTED_VALUE"""),"")</f>
        <v/>
      </c>
      <c r="E906" t="str">
        <f>IFERROR(__xludf.DUMMYFUNCTION("""COMPUTED_VALUE"""),"")</f>
        <v/>
      </c>
      <c r="F906" t="str">
        <f>IFERROR(__xludf.DUMMYFUNCTION("""COMPUTED_VALUE"""),"")</f>
        <v/>
      </c>
      <c r="G906" t="str">
        <f>IFERROR(__xludf.DUMMYFUNCTION("""COMPUTED_VALUE"""),"")</f>
        <v/>
      </c>
      <c r="H906" t="str">
        <f>IFERROR(__xludf.DUMMYFUNCTION("""COMPUTED_VALUE"""),"")</f>
        <v/>
      </c>
      <c r="I906" t="str">
        <f>IFERROR(__xludf.DUMMYFUNCTION("""COMPUTED_VALUE"""),"")</f>
        <v/>
      </c>
      <c r="J906" t="str">
        <f>IFERROR(__xludf.DUMMYFUNCTION("""COMPUTED_VALUE"""),"")</f>
        <v/>
      </c>
      <c r="K906" t="str">
        <f>IFERROR(__xludf.DUMMYFUNCTION("""COMPUTED_VALUE"""),"")</f>
        <v/>
      </c>
    </row>
    <row r="907">
      <c r="A907" t="str">
        <f>IFERROR(__xludf.DUMMYFUNCTION("""COMPUTED_VALUE"""),"")</f>
        <v/>
      </c>
      <c r="B907" t="str">
        <f>IFERROR(__xludf.DUMMYFUNCTION("""COMPUTED_VALUE"""),"")</f>
        <v/>
      </c>
      <c r="C907" t="str">
        <f>IFERROR(__xludf.DUMMYFUNCTION("""COMPUTED_VALUE"""),"")</f>
        <v/>
      </c>
      <c r="D907" t="str">
        <f>IFERROR(__xludf.DUMMYFUNCTION("""COMPUTED_VALUE"""),"")</f>
        <v/>
      </c>
      <c r="E907" t="str">
        <f>IFERROR(__xludf.DUMMYFUNCTION("""COMPUTED_VALUE"""),"")</f>
        <v/>
      </c>
      <c r="F907" t="str">
        <f>IFERROR(__xludf.DUMMYFUNCTION("""COMPUTED_VALUE"""),"")</f>
        <v/>
      </c>
      <c r="G907" t="str">
        <f>IFERROR(__xludf.DUMMYFUNCTION("""COMPUTED_VALUE"""),"")</f>
        <v/>
      </c>
      <c r="H907" t="str">
        <f>IFERROR(__xludf.DUMMYFUNCTION("""COMPUTED_VALUE"""),"")</f>
        <v/>
      </c>
      <c r="I907" t="str">
        <f>IFERROR(__xludf.DUMMYFUNCTION("""COMPUTED_VALUE"""),"")</f>
        <v/>
      </c>
      <c r="J907" t="str">
        <f>IFERROR(__xludf.DUMMYFUNCTION("""COMPUTED_VALUE"""),"")</f>
        <v/>
      </c>
      <c r="K907" t="str">
        <f>IFERROR(__xludf.DUMMYFUNCTION("""COMPUTED_VALUE"""),"")</f>
        <v/>
      </c>
    </row>
    <row r="908">
      <c r="A908" t="str">
        <f>IFERROR(__xludf.DUMMYFUNCTION("""COMPUTED_VALUE"""),"")</f>
        <v/>
      </c>
      <c r="B908" t="str">
        <f>IFERROR(__xludf.DUMMYFUNCTION("""COMPUTED_VALUE"""),"")</f>
        <v/>
      </c>
      <c r="C908" t="str">
        <f>IFERROR(__xludf.DUMMYFUNCTION("""COMPUTED_VALUE"""),"")</f>
        <v/>
      </c>
      <c r="D908" t="str">
        <f>IFERROR(__xludf.DUMMYFUNCTION("""COMPUTED_VALUE"""),"")</f>
        <v/>
      </c>
      <c r="E908" t="str">
        <f>IFERROR(__xludf.DUMMYFUNCTION("""COMPUTED_VALUE"""),"")</f>
        <v/>
      </c>
      <c r="F908" t="str">
        <f>IFERROR(__xludf.DUMMYFUNCTION("""COMPUTED_VALUE"""),"")</f>
        <v/>
      </c>
      <c r="G908" t="str">
        <f>IFERROR(__xludf.DUMMYFUNCTION("""COMPUTED_VALUE"""),"")</f>
        <v/>
      </c>
      <c r="H908" t="str">
        <f>IFERROR(__xludf.DUMMYFUNCTION("""COMPUTED_VALUE"""),"")</f>
        <v/>
      </c>
      <c r="I908" t="str">
        <f>IFERROR(__xludf.DUMMYFUNCTION("""COMPUTED_VALUE"""),"")</f>
        <v/>
      </c>
      <c r="J908" t="str">
        <f>IFERROR(__xludf.DUMMYFUNCTION("""COMPUTED_VALUE"""),"")</f>
        <v/>
      </c>
      <c r="K908" t="str">
        <f>IFERROR(__xludf.DUMMYFUNCTION("""COMPUTED_VALUE"""),"")</f>
        <v/>
      </c>
    </row>
    <row r="909">
      <c r="A909" t="str">
        <f>IFERROR(__xludf.DUMMYFUNCTION("""COMPUTED_VALUE"""),"")</f>
        <v/>
      </c>
      <c r="B909" t="str">
        <f>IFERROR(__xludf.DUMMYFUNCTION("""COMPUTED_VALUE"""),"")</f>
        <v/>
      </c>
      <c r="C909" t="str">
        <f>IFERROR(__xludf.DUMMYFUNCTION("""COMPUTED_VALUE"""),"")</f>
        <v/>
      </c>
      <c r="D909" t="str">
        <f>IFERROR(__xludf.DUMMYFUNCTION("""COMPUTED_VALUE"""),"")</f>
        <v/>
      </c>
      <c r="E909" t="str">
        <f>IFERROR(__xludf.DUMMYFUNCTION("""COMPUTED_VALUE"""),"")</f>
        <v/>
      </c>
      <c r="F909" t="str">
        <f>IFERROR(__xludf.DUMMYFUNCTION("""COMPUTED_VALUE"""),"")</f>
        <v/>
      </c>
      <c r="G909" t="str">
        <f>IFERROR(__xludf.DUMMYFUNCTION("""COMPUTED_VALUE"""),"")</f>
        <v/>
      </c>
      <c r="H909" t="str">
        <f>IFERROR(__xludf.DUMMYFUNCTION("""COMPUTED_VALUE"""),"")</f>
        <v/>
      </c>
      <c r="I909" t="str">
        <f>IFERROR(__xludf.DUMMYFUNCTION("""COMPUTED_VALUE"""),"")</f>
        <v/>
      </c>
      <c r="J909" t="str">
        <f>IFERROR(__xludf.DUMMYFUNCTION("""COMPUTED_VALUE"""),"")</f>
        <v/>
      </c>
      <c r="K909" t="str">
        <f>IFERROR(__xludf.DUMMYFUNCTION("""COMPUTED_VALUE"""),"")</f>
        <v/>
      </c>
    </row>
    <row r="910">
      <c r="A910" t="str">
        <f>IFERROR(__xludf.DUMMYFUNCTION("""COMPUTED_VALUE"""),"")</f>
        <v/>
      </c>
      <c r="B910" t="str">
        <f>IFERROR(__xludf.DUMMYFUNCTION("""COMPUTED_VALUE"""),"")</f>
        <v/>
      </c>
      <c r="C910" t="str">
        <f>IFERROR(__xludf.DUMMYFUNCTION("""COMPUTED_VALUE"""),"")</f>
        <v/>
      </c>
      <c r="D910" t="str">
        <f>IFERROR(__xludf.DUMMYFUNCTION("""COMPUTED_VALUE"""),"")</f>
        <v/>
      </c>
      <c r="E910" t="str">
        <f>IFERROR(__xludf.DUMMYFUNCTION("""COMPUTED_VALUE"""),"")</f>
        <v/>
      </c>
      <c r="F910" t="str">
        <f>IFERROR(__xludf.DUMMYFUNCTION("""COMPUTED_VALUE"""),"")</f>
        <v/>
      </c>
      <c r="G910" t="str">
        <f>IFERROR(__xludf.DUMMYFUNCTION("""COMPUTED_VALUE"""),"")</f>
        <v/>
      </c>
      <c r="H910" t="str">
        <f>IFERROR(__xludf.DUMMYFUNCTION("""COMPUTED_VALUE"""),"")</f>
        <v/>
      </c>
      <c r="I910" t="str">
        <f>IFERROR(__xludf.DUMMYFUNCTION("""COMPUTED_VALUE"""),"")</f>
        <v/>
      </c>
      <c r="J910" t="str">
        <f>IFERROR(__xludf.DUMMYFUNCTION("""COMPUTED_VALUE"""),"")</f>
        <v/>
      </c>
      <c r="K910" t="str">
        <f>IFERROR(__xludf.DUMMYFUNCTION("""COMPUTED_VALUE"""),"")</f>
        <v/>
      </c>
    </row>
    <row r="911">
      <c r="A911" t="str">
        <f>IFERROR(__xludf.DUMMYFUNCTION("""COMPUTED_VALUE"""),"")</f>
        <v/>
      </c>
      <c r="B911" t="str">
        <f>IFERROR(__xludf.DUMMYFUNCTION("""COMPUTED_VALUE"""),"")</f>
        <v/>
      </c>
      <c r="C911" t="str">
        <f>IFERROR(__xludf.DUMMYFUNCTION("""COMPUTED_VALUE"""),"")</f>
        <v/>
      </c>
      <c r="D911" t="str">
        <f>IFERROR(__xludf.DUMMYFUNCTION("""COMPUTED_VALUE"""),"")</f>
        <v/>
      </c>
      <c r="E911" t="str">
        <f>IFERROR(__xludf.DUMMYFUNCTION("""COMPUTED_VALUE"""),"")</f>
        <v/>
      </c>
      <c r="F911" t="str">
        <f>IFERROR(__xludf.DUMMYFUNCTION("""COMPUTED_VALUE"""),"")</f>
        <v/>
      </c>
      <c r="G911" t="str">
        <f>IFERROR(__xludf.DUMMYFUNCTION("""COMPUTED_VALUE"""),"")</f>
        <v/>
      </c>
      <c r="H911" t="str">
        <f>IFERROR(__xludf.DUMMYFUNCTION("""COMPUTED_VALUE"""),"")</f>
        <v/>
      </c>
      <c r="I911" t="str">
        <f>IFERROR(__xludf.DUMMYFUNCTION("""COMPUTED_VALUE"""),"")</f>
        <v/>
      </c>
      <c r="J911" t="str">
        <f>IFERROR(__xludf.DUMMYFUNCTION("""COMPUTED_VALUE"""),"")</f>
        <v/>
      </c>
      <c r="K911" t="str">
        <f>IFERROR(__xludf.DUMMYFUNCTION("""COMPUTED_VALUE"""),"")</f>
        <v/>
      </c>
    </row>
    <row r="912">
      <c r="A912" t="str">
        <f>IFERROR(__xludf.DUMMYFUNCTION("""COMPUTED_VALUE"""),"")</f>
        <v/>
      </c>
      <c r="B912" t="str">
        <f>IFERROR(__xludf.DUMMYFUNCTION("""COMPUTED_VALUE"""),"")</f>
        <v/>
      </c>
      <c r="C912" t="str">
        <f>IFERROR(__xludf.DUMMYFUNCTION("""COMPUTED_VALUE"""),"")</f>
        <v/>
      </c>
      <c r="D912" t="str">
        <f>IFERROR(__xludf.DUMMYFUNCTION("""COMPUTED_VALUE"""),"")</f>
        <v/>
      </c>
      <c r="E912" t="str">
        <f>IFERROR(__xludf.DUMMYFUNCTION("""COMPUTED_VALUE"""),"")</f>
        <v/>
      </c>
      <c r="F912" t="str">
        <f>IFERROR(__xludf.DUMMYFUNCTION("""COMPUTED_VALUE"""),"")</f>
        <v/>
      </c>
      <c r="G912" t="str">
        <f>IFERROR(__xludf.DUMMYFUNCTION("""COMPUTED_VALUE"""),"")</f>
        <v/>
      </c>
      <c r="H912" t="str">
        <f>IFERROR(__xludf.DUMMYFUNCTION("""COMPUTED_VALUE"""),"")</f>
        <v/>
      </c>
      <c r="I912" t="str">
        <f>IFERROR(__xludf.DUMMYFUNCTION("""COMPUTED_VALUE"""),"")</f>
        <v/>
      </c>
      <c r="J912" t="str">
        <f>IFERROR(__xludf.DUMMYFUNCTION("""COMPUTED_VALUE"""),"")</f>
        <v/>
      </c>
      <c r="K912" t="str">
        <f>IFERROR(__xludf.DUMMYFUNCTION("""COMPUTED_VALUE"""),"")</f>
        <v/>
      </c>
    </row>
    <row r="913">
      <c r="A913" t="str">
        <f>IFERROR(__xludf.DUMMYFUNCTION("""COMPUTED_VALUE"""),"")</f>
        <v/>
      </c>
      <c r="B913" t="str">
        <f>IFERROR(__xludf.DUMMYFUNCTION("""COMPUTED_VALUE"""),"")</f>
        <v/>
      </c>
      <c r="C913" t="str">
        <f>IFERROR(__xludf.DUMMYFUNCTION("""COMPUTED_VALUE"""),"")</f>
        <v/>
      </c>
      <c r="D913" t="str">
        <f>IFERROR(__xludf.DUMMYFUNCTION("""COMPUTED_VALUE"""),"")</f>
        <v/>
      </c>
      <c r="E913" t="str">
        <f>IFERROR(__xludf.DUMMYFUNCTION("""COMPUTED_VALUE"""),"")</f>
        <v/>
      </c>
      <c r="F913" t="str">
        <f>IFERROR(__xludf.DUMMYFUNCTION("""COMPUTED_VALUE"""),"")</f>
        <v/>
      </c>
      <c r="G913" t="str">
        <f>IFERROR(__xludf.DUMMYFUNCTION("""COMPUTED_VALUE"""),"")</f>
        <v/>
      </c>
      <c r="H913" t="str">
        <f>IFERROR(__xludf.DUMMYFUNCTION("""COMPUTED_VALUE"""),"")</f>
        <v/>
      </c>
      <c r="I913" t="str">
        <f>IFERROR(__xludf.DUMMYFUNCTION("""COMPUTED_VALUE"""),"")</f>
        <v/>
      </c>
      <c r="J913" t="str">
        <f>IFERROR(__xludf.DUMMYFUNCTION("""COMPUTED_VALUE"""),"")</f>
        <v/>
      </c>
      <c r="K913" t="str">
        <f>IFERROR(__xludf.DUMMYFUNCTION("""COMPUTED_VALUE"""),"")</f>
        <v/>
      </c>
    </row>
    <row r="914">
      <c r="A914" t="str">
        <f>IFERROR(__xludf.DUMMYFUNCTION("""COMPUTED_VALUE"""),"")</f>
        <v/>
      </c>
      <c r="B914" t="str">
        <f>IFERROR(__xludf.DUMMYFUNCTION("""COMPUTED_VALUE"""),"")</f>
        <v/>
      </c>
      <c r="C914" t="str">
        <f>IFERROR(__xludf.DUMMYFUNCTION("""COMPUTED_VALUE"""),"")</f>
        <v/>
      </c>
      <c r="D914" t="str">
        <f>IFERROR(__xludf.DUMMYFUNCTION("""COMPUTED_VALUE"""),"")</f>
        <v/>
      </c>
      <c r="E914" t="str">
        <f>IFERROR(__xludf.DUMMYFUNCTION("""COMPUTED_VALUE"""),"")</f>
        <v/>
      </c>
      <c r="F914" t="str">
        <f>IFERROR(__xludf.DUMMYFUNCTION("""COMPUTED_VALUE"""),"")</f>
        <v/>
      </c>
      <c r="G914" t="str">
        <f>IFERROR(__xludf.DUMMYFUNCTION("""COMPUTED_VALUE"""),"")</f>
        <v/>
      </c>
      <c r="H914" t="str">
        <f>IFERROR(__xludf.DUMMYFUNCTION("""COMPUTED_VALUE"""),"")</f>
        <v/>
      </c>
      <c r="I914" t="str">
        <f>IFERROR(__xludf.DUMMYFUNCTION("""COMPUTED_VALUE"""),"")</f>
        <v/>
      </c>
      <c r="J914" t="str">
        <f>IFERROR(__xludf.DUMMYFUNCTION("""COMPUTED_VALUE"""),"")</f>
        <v/>
      </c>
      <c r="K914" t="str">
        <f>IFERROR(__xludf.DUMMYFUNCTION("""COMPUTED_VALUE"""),"")</f>
        <v/>
      </c>
    </row>
    <row r="915">
      <c r="A915" t="str">
        <f>IFERROR(__xludf.DUMMYFUNCTION("""COMPUTED_VALUE"""),"")</f>
        <v/>
      </c>
      <c r="B915" t="str">
        <f>IFERROR(__xludf.DUMMYFUNCTION("""COMPUTED_VALUE"""),"")</f>
        <v/>
      </c>
      <c r="C915" t="str">
        <f>IFERROR(__xludf.DUMMYFUNCTION("""COMPUTED_VALUE"""),"")</f>
        <v/>
      </c>
      <c r="D915" t="str">
        <f>IFERROR(__xludf.DUMMYFUNCTION("""COMPUTED_VALUE"""),"")</f>
        <v/>
      </c>
      <c r="E915" t="str">
        <f>IFERROR(__xludf.DUMMYFUNCTION("""COMPUTED_VALUE"""),"")</f>
        <v/>
      </c>
      <c r="F915" t="str">
        <f>IFERROR(__xludf.DUMMYFUNCTION("""COMPUTED_VALUE"""),"")</f>
        <v/>
      </c>
      <c r="G915" t="str">
        <f>IFERROR(__xludf.DUMMYFUNCTION("""COMPUTED_VALUE"""),"")</f>
        <v/>
      </c>
      <c r="H915" t="str">
        <f>IFERROR(__xludf.DUMMYFUNCTION("""COMPUTED_VALUE"""),"")</f>
        <v/>
      </c>
      <c r="I915" t="str">
        <f>IFERROR(__xludf.DUMMYFUNCTION("""COMPUTED_VALUE"""),"")</f>
        <v/>
      </c>
      <c r="J915" t="str">
        <f>IFERROR(__xludf.DUMMYFUNCTION("""COMPUTED_VALUE"""),"")</f>
        <v/>
      </c>
      <c r="K915" t="str">
        <f>IFERROR(__xludf.DUMMYFUNCTION("""COMPUTED_VALUE"""),"")</f>
        <v/>
      </c>
    </row>
    <row r="916">
      <c r="A916" t="str">
        <f>IFERROR(__xludf.DUMMYFUNCTION("""COMPUTED_VALUE"""),"")</f>
        <v/>
      </c>
      <c r="B916" t="str">
        <f>IFERROR(__xludf.DUMMYFUNCTION("""COMPUTED_VALUE"""),"")</f>
        <v/>
      </c>
      <c r="C916" t="str">
        <f>IFERROR(__xludf.DUMMYFUNCTION("""COMPUTED_VALUE"""),"")</f>
        <v/>
      </c>
      <c r="D916" t="str">
        <f>IFERROR(__xludf.DUMMYFUNCTION("""COMPUTED_VALUE"""),"")</f>
        <v/>
      </c>
      <c r="E916" t="str">
        <f>IFERROR(__xludf.DUMMYFUNCTION("""COMPUTED_VALUE"""),"")</f>
        <v/>
      </c>
      <c r="F916" t="str">
        <f>IFERROR(__xludf.DUMMYFUNCTION("""COMPUTED_VALUE"""),"")</f>
        <v/>
      </c>
      <c r="G916" t="str">
        <f>IFERROR(__xludf.DUMMYFUNCTION("""COMPUTED_VALUE"""),"")</f>
        <v/>
      </c>
      <c r="H916" t="str">
        <f>IFERROR(__xludf.DUMMYFUNCTION("""COMPUTED_VALUE"""),"")</f>
        <v/>
      </c>
      <c r="I916" t="str">
        <f>IFERROR(__xludf.DUMMYFUNCTION("""COMPUTED_VALUE"""),"")</f>
        <v/>
      </c>
      <c r="J916" t="str">
        <f>IFERROR(__xludf.DUMMYFUNCTION("""COMPUTED_VALUE"""),"")</f>
        <v/>
      </c>
      <c r="K916" t="str">
        <f>IFERROR(__xludf.DUMMYFUNCTION("""COMPUTED_VALUE"""),"")</f>
        <v/>
      </c>
    </row>
    <row r="917">
      <c r="A917" t="str">
        <f>IFERROR(__xludf.DUMMYFUNCTION("""COMPUTED_VALUE"""),"")</f>
        <v/>
      </c>
      <c r="B917" t="str">
        <f>IFERROR(__xludf.DUMMYFUNCTION("""COMPUTED_VALUE"""),"")</f>
        <v/>
      </c>
      <c r="C917" t="str">
        <f>IFERROR(__xludf.DUMMYFUNCTION("""COMPUTED_VALUE"""),"")</f>
        <v/>
      </c>
      <c r="D917" t="str">
        <f>IFERROR(__xludf.DUMMYFUNCTION("""COMPUTED_VALUE"""),"")</f>
        <v/>
      </c>
      <c r="E917" t="str">
        <f>IFERROR(__xludf.DUMMYFUNCTION("""COMPUTED_VALUE"""),"")</f>
        <v/>
      </c>
      <c r="F917" t="str">
        <f>IFERROR(__xludf.DUMMYFUNCTION("""COMPUTED_VALUE"""),"")</f>
        <v/>
      </c>
      <c r="G917" t="str">
        <f>IFERROR(__xludf.DUMMYFUNCTION("""COMPUTED_VALUE"""),"")</f>
        <v/>
      </c>
      <c r="H917" t="str">
        <f>IFERROR(__xludf.DUMMYFUNCTION("""COMPUTED_VALUE"""),"")</f>
        <v/>
      </c>
      <c r="I917" t="str">
        <f>IFERROR(__xludf.DUMMYFUNCTION("""COMPUTED_VALUE"""),"")</f>
        <v/>
      </c>
      <c r="J917" t="str">
        <f>IFERROR(__xludf.DUMMYFUNCTION("""COMPUTED_VALUE"""),"")</f>
        <v/>
      </c>
      <c r="K917" t="str">
        <f>IFERROR(__xludf.DUMMYFUNCTION("""COMPUTED_VALUE"""),"")</f>
        <v/>
      </c>
    </row>
    <row r="918">
      <c r="A918" t="str">
        <f>IFERROR(__xludf.DUMMYFUNCTION("""COMPUTED_VALUE"""),"")</f>
        <v/>
      </c>
      <c r="B918" t="str">
        <f>IFERROR(__xludf.DUMMYFUNCTION("""COMPUTED_VALUE"""),"")</f>
        <v/>
      </c>
      <c r="C918" t="str">
        <f>IFERROR(__xludf.DUMMYFUNCTION("""COMPUTED_VALUE"""),"")</f>
        <v/>
      </c>
      <c r="D918" t="str">
        <f>IFERROR(__xludf.DUMMYFUNCTION("""COMPUTED_VALUE"""),"")</f>
        <v/>
      </c>
      <c r="E918" t="str">
        <f>IFERROR(__xludf.DUMMYFUNCTION("""COMPUTED_VALUE"""),"")</f>
        <v/>
      </c>
      <c r="F918" t="str">
        <f>IFERROR(__xludf.DUMMYFUNCTION("""COMPUTED_VALUE"""),"")</f>
        <v/>
      </c>
      <c r="G918" t="str">
        <f>IFERROR(__xludf.DUMMYFUNCTION("""COMPUTED_VALUE"""),"")</f>
        <v/>
      </c>
      <c r="H918" t="str">
        <f>IFERROR(__xludf.DUMMYFUNCTION("""COMPUTED_VALUE"""),"")</f>
        <v/>
      </c>
      <c r="I918" t="str">
        <f>IFERROR(__xludf.DUMMYFUNCTION("""COMPUTED_VALUE"""),"")</f>
        <v/>
      </c>
      <c r="J918" t="str">
        <f>IFERROR(__xludf.DUMMYFUNCTION("""COMPUTED_VALUE"""),"")</f>
        <v/>
      </c>
      <c r="K918" t="str">
        <f>IFERROR(__xludf.DUMMYFUNCTION("""COMPUTED_VALUE"""),"")</f>
        <v/>
      </c>
    </row>
    <row r="919">
      <c r="A919" t="str">
        <f>IFERROR(__xludf.DUMMYFUNCTION("""COMPUTED_VALUE"""),"")</f>
        <v/>
      </c>
      <c r="B919" t="str">
        <f>IFERROR(__xludf.DUMMYFUNCTION("""COMPUTED_VALUE"""),"")</f>
        <v/>
      </c>
      <c r="C919" t="str">
        <f>IFERROR(__xludf.DUMMYFUNCTION("""COMPUTED_VALUE"""),"")</f>
        <v/>
      </c>
      <c r="D919" t="str">
        <f>IFERROR(__xludf.DUMMYFUNCTION("""COMPUTED_VALUE"""),"")</f>
        <v/>
      </c>
      <c r="E919" t="str">
        <f>IFERROR(__xludf.DUMMYFUNCTION("""COMPUTED_VALUE"""),"")</f>
        <v/>
      </c>
      <c r="F919" t="str">
        <f>IFERROR(__xludf.DUMMYFUNCTION("""COMPUTED_VALUE"""),"")</f>
        <v/>
      </c>
      <c r="G919" t="str">
        <f>IFERROR(__xludf.DUMMYFUNCTION("""COMPUTED_VALUE"""),"")</f>
        <v/>
      </c>
      <c r="H919" t="str">
        <f>IFERROR(__xludf.DUMMYFUNCTION("""COMPUTED_VALUE"""),"")</f>
        <v/>
      </c>
      <c r="I919" t="str">
        <f>IFERROR(__xludf.DUMMYFUNCTION("""COMPUTED_VALUE"""),"")</f>
        <v/>
      </c>
      <c r="J919" t="str">
        <f>IFERROR(__xludf.DUMMYFUNCTION("""COMPUTED_VALUE"""),"")</f>
        <v/>
      </c>
      <c r="K919" t="str">
        <f>IFERROR(__xludf.DUMMYFUNCTION("""COMPUTED_VALUE"""),"")</f>
        <v/>
      </c>
    </row>
    <row r="920">
      <c r="A920" t="str">
        <f>IFERROR(__xludf.DUMMYFUNCTION("""COMPUTED_VALUE"""),"")</f>
        <v/>
      </c>
      <c r="B920" t="str">
        <f>IFERROR(__xludf.DUMMYFUNCTION("""COMPUTED_VALUE"""),"")</f>
        <v/>
      </c>
      <c r="C920" t="str">
        <f>IFERROR(__xludf.DUMMYFUNCTION("""COMPUTED_VALUE"""),"")</f>
        <v/>
      </c>
      <c r="D920" t="str">
        <f>IFERROR(__xludf.DUMMYFUNCTION("""COMPUTED_VALUE"""),"")</f>
        <v/>
      </c>
      <c r="E920" t="str">
        <f>IFERROR(__xludf.DUMMYFUNCTION("""COMPUTED_VALUE"""),"")</f>
        <v/>
      </c>
      <c r="F920" t="str">
        <f>IFERROR(__xludf.DUMMYFUNCTION("""COMPUTED_VALUE"""),"")</f>
        <v/>
      </c>
      <c r="G920" t="str">
        <f>IFERROR(__xludf.DUMMYFUNCTION("""COMPUTED_VALUE"""),"")</f>
        <v/>
      </c>
      <c r="H920" t="str">
        <f>IFERROR(__xludf.DUMMYFUNCTION("""COMPUTED_VALUE"""),"")</f>
        <v/>
      </c>
      <c r="I920" t="str">
        <f>IFERROR(__xludf.DUMMYFUNCTION("""COMPUTED_VALUE"""),"")</f>
        <v/>
      </c>
      <c r="J920" t="str">
        <f>IFERROR(__xludf.DUMMYFUNCTION("""COMPUTED_VALUE"""),"")</f>
        <v/>
      </c>
      <c r="K920" t="str">
        <f>IFERROR(__xludf.DUMMYFUNCTION("""COMPUTED_VALUE"""),"")</f>
        <v/>
      </c>
    </row>
    <row r="921">
      <c r="A921" t="str">
        <f>IFERROR(__xludf.DUMMYFUNCTION("""COMPUTED_VALUE"""),"")</f>
        <v/>
      </c>
      <c r="B921" t="str">
        <f>IFERROR(__xludf.DUMMYFUNCTION("""COMPUTED_VALUE"""),"")</f>
        <v/>
      </c>
      <c r="C921" t="str">
        <f>IFERROR(__xludf.DUMMYFUNCTION("""COMPUTED_VALUE"""),"")</f>
        <v/>
      </c>
      <c r="D921" t="str">
        <f>IFERROR(__xludf.DUMMYFUNCTION("""COMPUTED_VALUE"""),"")</f>
        <v/>
      </c>
      <c r="E921" t="str">
        <f>IFERROR(__xludf.DUMMYFUNCTION("""COMPUTED_VALUE"""),"")</f>
        <v/>
      </c>
      <c r="F921" t="str">
        <f>IFERROR(__xludf.DUMMYFUNCTION("""COMPUTED_VALUE"""),"")</f>
        <v/>
      </c>
      <c r="G921" t="str">
        <f>IFERROR(__xludf.DUMMYFUNCTION("""COMPUTED_VALUE"""),"")</f>
        <v/>
      </c>
      <c r="H921" t="str">
        <f>IFERROR(__xludf.DUMMYFUNCTION("""COMPUTED_VALUE"""),"")</f>
        <v/>
      </c>
      <c r="I921" t="str">
        <f>IFERROR(__xludf.DUMMYFUNCTION("""COMPUTED_VALUE"""),"")</f>
        <v/>
      </c>
      <c r="J921" t="str">
        <f>IFERROR(__xludf.DUMMYFUNCTION("""COMPUTED_VALUE"""),"")</f>
        <v/>
      </c>
      <c r="K921" t="str">
        <f>IFERROR(__xludf.DUMMYFUNCTION("""COMPUTED_VALUE"""),"")</f>
        <v/>
      </c>
    </row>
    <row r="922">
      <c r="A922" t="str">
        <f>IFERROR(__xludf.DUMMYFUNCTION("""COMPUTED_VALUE"""),"")</f>
        <v/>
      </c>
      <c r="B922" t="str">
        <f>IFERROR(__xludf.DUMMYFUNCTION("""COMPUTED_VALUE"""),"")</f>
        <v/>
      </c>
      <c r="C922" t="str">
        <f>IFERROR(__xludf.DUMMYFUNCTION("""COMPUTED_VALUE"""),"")</f>
        <v/>
      </c>
      <c r="D922" t="str">
        <f>IFERROR(__xludf.DUMMYFUNCTION("""COMPUTED_VALUE"""),"")</f>
        <v/>
      </c>
      <c r="E922" t="str">
        <f>IFERROR(__xludf.DUMMYFUNCTION("""COMPUTED_VALUE"""),"")</f>
        <v/>
      </c>
      <c r="F922" t="str">
        <f>IFERROR(__xludf.DUMMYFUNCTION("""COMPUTED_VALUE"""),"")</f>
        <v/>
      </c>
      <c r="G922" t="str">
        <f>IFERROR(__xludf.DUMMYFUNCTION("""COMPUTED_VALUE"""),"")</f>
        <v/>
      </c>
      <c r="H922" t="str">
        <f>IFERROR(__xludf.DUMMYFUNCTION("""COMPUTED_VALUE"""),"")</f>
        <v/>
      </c>
      <c r="I922" t="str">
        <f>IFERROR(__xludf.DUMMYFUNCTION("""COMPUTED_VALUE"""),"")</f>
        <v/>
      </c>
      <c r="J922" t="str">
        <f>IFERROR(__xludf.DUMMYFUNCTION("""COMPUTED_VALUE"""),"")</f>
        <v/>
      </c>
      <c r="K922" t="str">
        <f>IFERROR(__xludf.DUMMYFUNCTION("""COMPUTED_VALUE"""),"")</f>
        <v/>
      </c>
    </row>
    <row r="923">
      <c r="A923" t="str">
        <f>IFERROR(__xludf.DUMMYFUNCTION("""COMPUTED_VALUE"""),"")</f>
        <v/>
      </c>
      <c r="B923" t="str">
        <f>IFERROR(__xludf.DUMMYFUNCTION("""COMPUTED_VALUE"""),"")</f>
        <v/>
      </c>
      <c r="C923" t="str">
        <f>IFERROR(__xludf.DUMMYFUNCTION("""COMPUTED_VALUE"""),"")</f>
        <v/>
      </c>
      <c r="D923" t="str">
        <f>IFERROR(__xludf.DUMMYFUNCTION("""COMPUTED_VALUE"""),"")</f>
        <v/>
      </c>
      <c r="E923" t="str">
        <f>IFERROR(__xludf.DUMMYFUNCTION("""COMPUTED_VALUE"""),"")</f>
        <v/>
      </c>
      <c r="F923" t="str">
        <f>IFERROR(__xludf.DUMMYFUNCTION("""COMPUTED_VALUE"""),"")</f>
        <v/>
      </c>
      <c r="G923" t="str">
        <f>IFERROR(__xludf.DUMMYFUNCTION("""COMPUTED_VALUE"""),"")</f>
        <v/>
      </c>
      <c r="H923" t="str">
        <f>IFERROR(__xludf.DUMMYFUNCTION("""COMPUTED_VALUE"""),"")</f>
        <v/>
      </c>
      <c r="I923" t="str">
        <f>IFERROR(__xludf.DUMMYFUNCTION("""COMPUTED_VALUE"""),"")</f>
        <v/>
      </c>
      <c r="J923" t="str">
        <f>IFERROR(__xludf.DUMMYFUNCTION("""COMPUTED_VALUE"""),"")</f>
        <v/>
      </c>
      <c r="K923" t="str">
        <f>IFERROR(__xludf.DUMMYFUNCTION("""COMPUTED_VALUE"""),"")</f>
        <v/>
      </c>
    </row>
    <row r="924">
      <c r="A924" t="str">
        <f>IFERROR(__xludf.DUMMYFUNCTION("""COMPUTED_VALUE"""),"")</f>
        <v/>
      </c>
      <c r="B924" t="str">
        <f>IFERROR(__xludf.DUMMYFUNCTION("""COMPUTED_VALUE"""),"")</f>
        <v/>
      </c>
      <c r="C924" t="str">
        <f>IFERROR(__xludf.DUMMYFUNCTION("""COMPUTED_VALUE"""),"")</f>
        <v/>
      </c>
      <c r="D924" t="str">
        <f>IFERROR(__xludf.DUMMYFUNCTION("""COMPUTED_VALUE"""),"")</f>
        <v/>
      </c>
      <c r="E924" t="str">
        <f>IFERROR(__xludf.DUMMYFUNCTION("""COMPUTED_VALUE"""),"")</f>
        <v/>
      </c>
      <c r="F924" t="str">
        <f>IFERROR(__xludf.DUMMYFUNCTION("""COMPUTED_VALUE"""),"")</f>
        <v/>
      </c>
      <c r="G924" t="str">
        <f>IFERROR(__xludf.DUMMYFUNCTION("""COMPUTED_VALUE"""),"")</f>
        <v/>
      </c>
      <c r="H924" t="str">
        <f>IFERROR(__xludf.DUMMYFUNCTION("""COMPUTED_VALUE"""),"")</f>
        <v/>
      </c>
      <c r="I924" t="str">
        <f>IFERROR(__xludf.DUMMYFUNCTION("""COMPUTED_VALUE"""),"")</f>
        <v/>
      </c>
      <c r="J924" t="str">
        <f>IFERROR(__xludf.DUMMYFUNCTION("""COMPUTED_VALUE"""),"")</f>
        <v/>
      </c>
      <c r="K924" t="str">
        <f>IFERROR(__xludf.DUMMYFUNCTION("""COMPUTED_VALUE"""),"")</f>
        <v/>
      </c>
    </row>
    <row r="925">
      <c r="A925" t="str">
        <f>IFERROR(__xludf.DUMMYFUNCTION("""COMPUTED_VALUE"""),"")</f>
        <v/>
      </c>
      <c r="B925" t="str">
        <f>IFERROR(__xludf.DUMMYFUNCTION("""COMPUTED_VALUE"""),"")</f>
        <v/>
      </c>
      <c r="C925" t="str">
        <f>IFERROR(__xludf.DUMMYFUNCTION("""COMPUTED_VALUE"""),"")</f>
        <v/>
      </c>
      <c r="D925" t="str">
        <f>IFERROR(__xludf.DUMMYFUNCTION("""COMPUTED_VALUE"""),"")</f>
        <v/>
      </c>
      <c r="E925" t="str">
        <f>IFERROR(__xludf.DUMMYFUNCTION("""COMPUTED_VALUE"""),"")</f>
        <v/>
      </c>
      <c r="F925" t="str">
        <f>IFERROR(__xludf.DUMMYFUNCTION("""COMPUTED_VALUE"""),"")</f>
        <v/>
      </c>
      <c r="G925" t="str">
        <f>IFERROR(__xludf.DUMMYFUNCTION("""COMPUTED_VALUE"""),"")</f>
        <v/>
      </c>
      <c r="H925" t="str">
        <f>IFERROR(__xludf.DUMMYFUNCTION("""COMPUTED_VALUE"""),"")</f>
        <v/>
      </c>
      <c r="I925" t="str">
        <f>IFERROR(__xludf.DUMMYFUNCTION("""COMPUTED_VALUE"""),"")</f>
        <v/>
      </c>
      <c r="J925" t="str">
        <f>IFERROR(__xludf.DUMMYFUNCTION("""COMPUTED_VALUE"""),"")</f>
        <v/>
      </c>
      <c r="K925" t="str">
        <f>IFERROR(__xludf.DUMMYFUNCTION("""COMPUTED_VALUE"""),"")</f>
        <v/>
      </c>
    </row>
    <row r="926">
      <c r="A926" t="str">
        <f>IFERROR(__xludf.DUMMYFUNCTION("""COMPUTED_VALUE"""),"")</f>
        <v/>
      </c>
      <c r="B926" t="str">
        <f>IFERROR(__xludf.DUMMYFUNCTION("""COMPUTED_VALUE"""),"")</f>
        <v/>
      </c>
      <c r="C926" t="str">
        <f>IFERROR(__xludf.DUMMYFUNCTION("""COMPUTED_VALUE"""),"")</f>
        <v/>
      </c>
      <c r="D926" t="str">
        <f>IFERROR(__xludf.DUMMYFUNCTION("""COMPUTED_VALUE"""),"")</f>
        <v/>
      </c>
      <c r="E926" t="str">
        <f>IFERROR(__xludf.DUMMYFUNCTION("""COMPUTED_VALUE"""),"")</f>
        <v/>
      </c>
      <c r="F926" t="str">
        <f>IFERROR(__xludf.DUMMYFUNCTION("""COMPUTED_VALUE"""),"")</f>
        <v/>
      </c>
      <c r="G926" t="str">
        <f>IFERROR(__xludf.DUMMYFUNCTION("""COMPUTED_VALUE"""),"")</f>
        <v/>
      </c>
      <c r="H926" t="str">
        <f>IFERROR(__xludf.DUMMYFUNCTION("""COMPUTED_VALUE"""),"")</f>
        <v/>
      </c>
      <c r="I926" t="str">
        <f>IFERROR(__xludf.DUMMYFUNCTION("""COMPUTED_VALUE"""),"")</f>
        <v/>
      </c>
      <c r="J926" t="str">
        <f>IFERROR(__xludf.DUMMYFUNCTION("""COMPUTED_VALUE"""),"")</f>
        <v/>
      </c>
      <c r="K926" t="str">
        <f>IFERROR(__xludf.DUMMYFUNCTION("""COMPUTED_VALUE"""),"")</f>
        <v/>
      </c>
    </row>
    <row r="927">
      <c r="A927" t="str">
        <f>IFERROR(__xludf.DUMMYFUNCTION("""COMPUTED_VALUE"""),"")</f>
        <v/>
      </c>
      <c r="B927" t="str">
        <f>IFERROR(__xludf.DUMMYFUNCTION("""COMPUTED_VALUE"""),"")</f>
        <v/>
      </c>
      <c r="C927" t="str">
        <f>IFERROR(__xludf.DUMMYFUNCTION("""COMPUTED_VALUE"""),"")</f>
        <v/>
      </c>
      <c r="D927" t="str">
        <f>IFERROR(__xludf.DUMMYFUNCTION("""COMPUTED_VALUE"""),"")</f>
        <v/>
      </c>
      <c r="E927" t="str">
        <f>IFERROR(__xludf.DUMMYFUNCTION("""COMPUTED_VALUE"""),"")</f>
        <v/>
      </c>
      <c r="F927" t="str">
        <f>IFERROR(__xludf.DUMMYFUNCTION("""COMPUTED_VALUE"""),"")</f>
        <v/>
      </c>
      <c r="G927" t="str">
        <f>IFERROR(__xludf.DUMMYFUNCTION("""COMPUTED_VALUE"""),"")</f>
        <v/>
      </c>
      <c r="H927" t="str">
        <f>IFERROR(__xludf.DUMMYFUNCTION("""COMPUTED_VALUE"""),"")</f>
        <v/>
      </c>
      <c r="I927" t="str">
        <f>IFERROR(__xludf.DUMMYFUNCTION("""COMPUTED_VALUE"""),"")</f>
        <v/>
      </c>
      <c r="J927" t="str">
        <f>IFERROR(__xludf.DUMMYFUNCTION("""COMPUTED_VALUE"""),"")</f>
        <v/>
      </c>
      <c r="K927" t="str">
        <f>IFERROR(__xludf.DUMMYFUNCTION("""COMPUTED_VALUE"""),"")</f>
        <v/>
      </c>
    </row>
    <row r="928">
      <c r="A928" t="str">
        <f>IFERROR(__xludf.DUMMYFUNCTION("""COMPUTED_VALUE"""),"")</f>
        <v/>
      </c>
      <c r="B928" t="str">
        <f>IFERROR(__xludf.DUMMYFUNCTION("""COMPUTED_VALUE"""),"")</f>
        <v/>
      </c>
      <c r="C928" t="str">
        <f>IFERROR(__xludf.DUMMYFUNCTION("""COMPUTED_VALUE"""),"")</f>
        <v/>
      </c>
      <c r="D928" t="str">
        <f>IFERROR(__xludf.DUMMYFUNCTION("""COMPUTED_VALUE"""),"")</f>
        <v/>
      </c>
      <c r="E928" t="str">
        <f>IFERROR(__xludf.DUMMYFUNCTION("""COMPUTED_VALUE"""),"")</f>
        <v/>
      </c>
      <c r="F928" t="str">
        <f>IFERROR(__xludf.DUMMYFUNCTION("""COMPUTED_VALUE"""),"")</f>
        <v/>
      </c>
      <c r="G928" t="str">
        <f>IFERROR(__xludf.DUMMYFUNCTION("""COMPUTED_VALUE"""),"")</f>
        <v/>
      </c>
      <c r="H928" t="str">
        <f>IFERROR(__xludf.DUMMYFUNCTION("""COMPUTED_VALUE"""),"")</f>
        <v/>
      </c>
      <c r="I928" t="str">
        <f>IFERROR(__xludf.DUMMYFUNCTION("""COMPUTED_VALUE"""),"")</f>
        <v/>
      </c>
      <c r="J928" t="str">
        <f>IFERROR(__xludf.DUMMYFUNCTION("""COMPUTED_VALUE"""),"")</f>
        <v/>
      </c>
      <c r="K928" t="str">
        <f>IFERROR(__xludf.DUMMYFUNCTION("""COMPUTED_VALUE"""),"")</f>
        <v/>
      </c>
    </row>
    <row r="929">
      <c r="A929" t="str">
        <f>IFERROR(__xludf.DUMMYFUNCTION("""COMPUTED_VALUE"""),"")</f>
        <v/>
      </c>
      <c r="B929" t="str">
        <f>IFERROR(__xludf.DUMMYFUNCTION("""COMPUTED_VALUE"""),"")</f>
        <v/>
      </c>
      <c r="C929" t="str">
        <f>IFERROR(__xludf.DUMMYFUNCTION("""COMPUTED_VALUE"""),"")</f>
        <v/>
      </c>
      <c r="D929" t="str">
        <f>IFERROR(__xludf.DUMMYFUNCTION("""COMPUTED_VALUE"""),"")</f>
        <v/>
      </c>
      <c r="E929" t="str">
        <f>IFERROR(__xludf.DUMMYFUNCTION("""COMPUTED_VALUE"""),"")</f>
        <v/>
      </c>
      <c r="F929" t="str">
        <f>IFERROR(__xludf.DUMMYFUNCTION("""COMPUTED_VALUE"""),"")</f>
        <v/>
      </c>
      <c r="G929" t="str">
        <f>IFERROR(__xludf.DUMMYFUNCTION("""COMPUTED_VALUE"""),"")</f>
        <v/>
      </c>
      <c r="H929" t="str">
        <f>IFERROR(__xludf.DUMMYFUNCTION("""COMPUTED_VALUE"""),"")</f>
        <v/>
      </c>
      <c r="I929" t="str">
        <f>IFERROR(__xludf.DUMMYFUNCTION("""COMPUTED_VALUE"""),"")</f>
        <v/>
      </c>
      <c r="J929" t="str">
        <f>IFERROR(__xludf.DUMMYFUNCTION("""COMPUTED_VALUE"""),"")</f>
        <v/>
      </c>
      <c r="K929" t="str">
        <f>IFERROR(__xludf.DUMMYFUNCTION("""COMPUTED_VALUE"""),"")</f>
        <v/>
      </c>
    </row>
    <row r="930">
      <c r="A930" t="str">
        <f>IFERROR(__xludf.DUMMYFUNCTION("""COMPUTED_VALUE"""),"")</f>
        <v/>
      </c>
      <c r="B930" t="str">
        <f>IFERROR(__xludf.DUMMYFUNCTION("""COMPUTED_VALUE"""),"")</f>
        <v/>
      </c>
      <c r="C930" t="str">
        <f>IFERROR(__xludf.DUMMYFUNCTION("""COMPUTED_VALUE"""),"")</f>
        <v/>
      </c>
      <c r="D930" t="str">
        <f>IFERROR(__xludf.DUMMYFUNCTION("""COMPUTED_VALUE"""),"")</f>
        <v/>
      </c>
      <c r="E930" t="str">
        <f>IFERROR(__xludf.DUMMYFUNCTION("""COMPUTED_VALUE"""),"")</f>
        <v/>
      </c>
      <c r="F930" t="str">
        <f>IFERROR(__xludf.DUMMYFUNCTION("""COMPUTED_VALUE"""),"")</f>
        <v/>
      </c>
      <c r="G930" t="str">
        <f>IFERROR(__xludf.DUMMYFUNCTION("""COMPUTED_VALUE"""),"")</f>
        <v/>
      </c>
      <c r="H930" t="str">
        <f>IFERROR(__xludf.DUMMYFUNCTION("""COMPUTED_VALUE"""),"")</f>
        <v/>
      </c>
      <c r="I930" t="str">
        <f>IFERROR(__xludf.DUMMYFUNCTION("""COMPUTED_VALUE"""),"")</f>
        <v/>
      </c>
      <c r="J930" t="str">
        <f>IFERROR(__xludf.DUMMYFUNCTION("""COMPUTED_VALUE"""),"")</f>
        <v/>
      </c>
      <c r="K930" t="str">
        <f>IFERROR(__xludf.DUMMYFUNCTION("""COMPUTED_VALUE"""),"")</f>
        <v/>
      </c>
    </row>
    <row r="931">
      <c r="A931" t="str">
        <f>IFERROR(__xludf.DUMMYFUNCTION("""COMPUTED_VALUE"""),"")</f>
        <v/>
      </c>
      <c r="B931" t="str">
        <f>IFERROR(__xludf.DUMMYFUNCTION("""COMPUTED_VALUE"""),"")</f>
        <v/>
      </c>
      <c r="C931" t="str">
        <f>IFERROR(__xludf.DUMMYFUNCTION("""COMPUTED_VALUE"""),"")</f>
        <v/>
      </c>
      <c r="D931" t="str">
        <f>IFERROR(__xludf.DUMMYFUNCTION("""COMPUTED_VALUE"""),"")</f>
        <v/>
      </c>
      <c r="E931" t="str">
        <f>IFERROR(__xludf.DUMMYFUNCTION("""COMPUTED_VALUE"""),"")</f>
        <v/>
      </c>
      <c r="F931" t="str">
        <f>IFERROR(__xludf.DUMMYFUNCTION("""COMPUTED_VALUE"""),"")</f>
        <v/>
      </c>
      <c r="G931" t="str">
        <f>IFERROR(__xludf.DUMMYFUNCTION("""COMPUTED_VALUE"""),"")</f>
        <v/>
      </c>
      <c r="H931" t="str">
        <f>IFERROR(__xludf.DUMMYFUNCTION("""COMPUTED_VALUE"""),"")</f>
        <v/>
      </c>
      <c r="I931" t="str">
        <f>IFERROR(__xludf.DUMMYFUNCTION("""COMPUTED_VALUE"""),"")</f>
        <v/>
      </c>
      <c r="J931" t="str">
        <f>IFERROR(__xludf.DUMMYFUNCTION("""COMPUTED_VALUE"""),"")</f>
        <v/>
      </c>
      <c r="K931" t="str">
        <f>IFERROR(__xludf.DUMMYFUNCTION("""COMPUTED_VALUE"""),"")</f>
        <v/>
      </c>
    </row>
    <row r="932">
      <c r="A932" t="str">
        <f>IFERROR(__xludf.DUMMYFUNCTION("""COMPUTED_VALUE"""),"")</f>
        <v/>
      </c>
      <c r="B932" t="str">
        <f>IFERROR(__xludf.DUMMYFUNCTION("""COMPUTED_VALUE"""),"")</f>
        <v/>
      </c>
      <c r="C932" t="str">
        <f>IFERROR(__xludf.DUMMYFUNCTION("""COMPUTED_VALUE"""),"")</f>
        <v/>
      </c>
      <c r="D932" t="str">
        <f>IFERROR(__xludf.DUMMYFUNCTION("""COMPUTED_VALUE"""),"")</f>
        <v/>
      </c>
      <c r="E932" t="str">
        <f>IFERROR(__xludf.DUMMYFUNCTION("""COMPUTED_VALUE"""),"")</f>
        <v/>
      </c>
      <c r="F932" t="str">
        <f>IFERROR(__xludf.DUMMYFUNCTION("""COMPUTED_VALUE"""),"")</f>
        <v/>
      </c>
      <c r="G932" t="str">
        <f>IFERROR(__xludf.DUMMYFUNCTION("""COMPUTED_VALUE"""),"")</f>
        <v/>
      </c>
      <c r="H932" t="str">
        <f>IFERROR(__xludf.DUMMYFUNCTION("""COMPUTED_VALUE"""),"")</f>
        <v/>
      </c>
      <c r="I932" t="str">
        <f>IFERROR(__xludf.DUMMYFUNCTION("""COMPUTED_VALUE"""),"")</f>
        <v/>
      </c>
      <c r="J932" t="str">
        <f>IFERROR(__xludf.DUMMYFUNCTION("""COMPUTED_VALUE"""),"")</f>
        <v/>
      </c>
      <c r="K932" t="str">
        <f>IFERROR(__xludf.DUMMYFUNCTION("""COMPUTED_VALUE"""),"")</f>
        <v/>
      </c>
    </row>
    <row r="933">
      <c r="A933" t="str">
        <f>IFERROR(__xludf.DUMMYFUNCTION("""COMPUTED_VALUE"""),"")</f>
        <v/>
      </c>
      <c r="B933" t="str">
        <f>IFERROR(__xludf.DUMMYFUNCTION("""COMPUTED_VALUE"""),"")</f>
        <v/>
      </c>
      <c r="C933" t="str">
        <f>IFERROR(__xludf.DUMMYFUNCTION("""COMPUTED_VALUE"""),"")</f>
        <v/>
      </c>
      <c r="D933" t="str">
        <f>IFERROR(__xludf.DUMMYFUNCTION("""COMPUTED_VALUE"""),"")</f>
        <v/>
      </c>
      <c r="E933" t="str">
        <f>IFERROR(__xludf.DUMMYFUNCTION("""COMPUTED_VALUE"""),"")</f>
        <v/>
      </c>
      <c r="F933" t="str">
        <f>IFERROR(__xludf.DUMMYFUNCTION("""COMPUTED_VALUE"""),"")</f>
        <v/>
      </c>
      <c r="G933" t="str">
        <f>IFERROR(__xludf.DUMMYFUNCTION("""COMPUTED_VALUE"""),"")</f>
        <v/>
      </c>
      <c r="H933" t="str">
        <f>IFERROR(__xludf.DUMMYFUNCTION("""COMPUTED_VALUE"""),"")</f>
        <v/>
      </c>
      <c r="I933" t="str">
        <f>IFERROR(__xludf.DUMMYFUNCTION("""COMPUTED_VALUE"""),"")</f>
        <v/>
      </c>
      <c r="J933" t="str">
        <f>IFERROR(__xludf.DUMMYFUNCTION("""COMPUTED_VALUE"""),"")</f>
        <v/>
      </c>
      <c r="K933" t="str">
        <f>IFERROR(__xludf.DUMMYFUNCTION("""COMPUTED_VALUE"""),"")</f>
        <v/>
      </c>
    </row>
    <row r="934">
      <c r="A934" t="str">
        <f>IFERROR(__xludf.DUMMYFUNCTION("""COMPUTED_VALUE"""),"")</f>
        <v/>
      </c>
      <c r="B934" t="str">
        <f>IFERROR(__xludf.DUMMYFUNCTION("""COMPUTED_VALUE"""),"")</f>
        <v/>
      </c>
      <c r="C934" t="str">
        <f>IFERROR(__xludf.DUMMYFUNCTION("""COMPUTED_VALUE"""),"")</f>
        <v/>
      </c>
      <c r="D934" t="str">
        <f>IFERROR(__xludf.DUMMYFUNCTION("""COMPUTED_VALUE"""),"")</f>
        <v/>
      </c>
      <c r="E934" t="str">
        <f>IFERROR(__xludf.DUMMYFUNCTION("""COMPUTED_VALUE"""),"")</f>
        <v/>
      </c>
      <c r="F934" t="str">
        <f>IFERROR(__xludf.DUMMYFUNCTION("""COMPUTED_VALUE"""),"")</f>
        <v/>
      </c>
      <c r="G934" t="str">
        <f>IFERROR(__xludf.DUMMYFUNCTION("""COMPUTED_VALUE"""),"")</f>
        <v/>
      </c>
      <c r="H934" t="str">
        <f>IFERROR(__xludf.DUMMYFUNCTION("""COMPUTED_VALUE"""),"")</f>
        <v/>
      </c>
      <c r="I934" t="str">
        <f>IFERROR(__xludf.DUMMYFUNCTION("""COMPUTED_VALUE"""),"")</f>
        <v/>
      </c>
      <c r="J934" t="str">
        <f>IFERROR(__xludf.DUMMYFUNCTION("""COMPUTED_VALUE"""),"")</f>
        <v/>
      </c>
      <c r="K934" t="str">
        <f>IFERROR(__xludf.DUMMYFUNCTION("""COMPUTED_VALUE"""),"")</f>
        <v/>
      </c>
    </row>
    <row r="935">
      <c r="A935" t="str">
        <f>IFERROR(__xludf.DUMMYFUNCTION("""COMPUTED_VALUE"""),"")</f>
        <v/>
      </c>
      <c r="B935" t="str">
        <f>IFERROR(__xludf.DUMMYFUNCTION("""COMPUTED_VALUE"""),"")</f>
        <v/>
      </c>
      <c r="C935" t="str">
        <f>IFERROR(__xludf.DUMMYFUNCTION("""COMPUTED_VALUE"""),"")</f>
        <v/>
      </c>
      <c r="D935" t="str">
        <f>IFERROR(__xludf.DUMMYFUNCTION("""COMPUTED_VALUE"""),"")</f>
        <v/>
      </c>
      <c r="E935" t="str">
        <f>IFERROR(__xludf.DUMMYFUNCTION("""COMPUTED_VALUE"""),"")</f>
        <v/>
      </c>
      <c r="F935" t="str">
        <f>IFERROR(__xludf.DUMMYFUNCTION("""COMPUTED_VALUE"""),"")</f>
        <v/>
      </c>
      <c r="G935" t="str">
        <f>IFERROR(__xludf.DUMMYFUNCTION("""COMPUTED_VALUE"""),"")</f>
        <v/>
      </c>
      <c r="H935" t="str">
        <f>IFERROR(__xludf.DUMMYFUNCTION("""COMPUTED_VALUE"""),"")</f>
        <v/>
      </c>
      <c r="I935" t="str">
        <f>IFERROR(__xludf.DUMMYFUNCTION("""COMPUTED_VALUE"""),"")</f>
        <v/>
      </c>
      <c r="J935" t="str">
        <f>IFERROR(__xludf.DUMMYFUNCTION("""COMPUTED_VALUE"""),"")</f>
        <v/>
      </c>
      <c r="K935" t="str">
        <f>IFERROR(__xludf.DUMMYFUNCTION("""COMPUTED_VALUE"""),"")</f>
        <v/>
      </c>
    </row>
    <row r="936">
      <c r="A936" t="str">
        <f>IFERROR(__xludf.DUMMYFUNCTION("""COMPUTED_VALUE"""),"")</f>
        <v/>
      </c>
      <c r="B936" t="str">
        <f>IFERROR(__xludf.DUMMYFUNCTION("""COMPUTED_VALUE"""),"")</f>
        <v/>
      </c>
      <c r="C936" t="str">
        <f>IFERROR(__xludf.DUMMYFUNCTION("""COMPUTED_VALUE"""),"")</f>
        <v/>
      </c>
      <c r="D936" t="str">
        <f>IFERROR(__xludf.DUMMYFUNCTION("""COMPUTED_VALUE"""),"")</f>
        <v/>
      </c>
      <c r="E936" t="str">
        <f>IFERROR(__xludf.DUMMYFUNCTION("""COMPUTED_VALUE"""),"")</f>
        <v/>
      </c>
      <c r="F936" t="str">
        <f>IFERROR(__xludf.DUMMYFUNCTION("""COMPUTED_VALUE"""),"")</f>
        <v/>
      </c>
      <c r="G936" t="str">
        <f>IFERROR(__xludf.DUMMYFUNCTION("""COMPUTED_VALUE"""),"")</f>
        <v/>
      </c>
      <c r="H936" t="str">
        <f>IFERROR(__xludf.DUMMYFUNCTION("""COMPUTED_VALUE"""),"")</f>
        <v/>
      </c>
      <c r="I936" t="str">
        <f>IFERROR(__xludf.DUMMYFUNCTION("""COMPUTED_VALUE"""),"")</f>
        <v/>
      </c>
      <c r="J936" t="str">
        <f>IFERROR(__xludf.DUMMYFUNCTION("""COMPUTED_VALUE"""),"")</f>
        <v/>
      </c>
      <c r="K936" t="str">
        <f>IFERROR(__xludf.DUMMYFUNCTION("""COMPUTED_VALUE"""),"")</f>
        <v/>
      </c>
    </row>
    <row r="937">
      <c r="A937" t="str">
        <f>IFERROR(__xludf.DUMMYFUNCTION("""COMPUTED_VALUE"""),"")</f>
        <v/>
      </c>
      <c r="B937" t="str">
        <f>IFERROR(__xludf.DUMMYFUNCTION("""COMPUTED_VALUE"""),"")</f>
        <v/>
      </c>
      <c r="C937" t="str">
        <f>IFERROR(__xludf.DUMMYFUNCTION("""COMPUTED_VALUE"""),"")</f>
        <v/>
      </c>
      <c r="D937" t="str">
        <f>IFERROR(__xludf.DUMMYFUNCTION("""COMPUTED_VALUE"""),"")</f>
        <v/>
      </c>
      <c r="E937" t="str">
        <f>IFERROR(__xludf.DUMMYFUNCTION("""COMPUTED_VALUE"""),"")</f>
        <v/>
      </c>
      <c r="F937" t="str">
        <f>IFERROR(__xludf.DUMMYFUNCTION("""COMPUTED_VALUE"""),"")</f>
        <v/>
      </c>
      <c r="G937" t="str">
        <f>IFERROR(__xludf.DUMMYFUNCTION("""COMPUTED_VALUE"""),"")</f>
        <v/>
      </c>
      <c r="H937" t="str">
        <f>IFERROR(__xludf.DUMMYFUNCTION("""COMPUTED_VALUE"""),"")</f>
        <v/>
      </c>
      <c r="I937" t="str">
        <f>IFERROR(__xludf.DUMMYFUNCTION("""COMPUTED_VALUE"""),"")</f>
        <v/>
      </c>
      <c r="J937" t="str">
        <f>IFERROR(__xludf.DUMMYFUNCTION("""COMPUTED_VALUE"""),"")</f>
        <v/>
      </c>
      <c r="K937" t="str">
        <f>IFERROR(__xludf.DUMMYFUNCTION("""COMPUTED_VALUE"""),"")</f>
        <v/>
      </c>
    </row>
    <row r="938">
      <c r="A938" t="str">
        <f>IFERROR(__xludf.DUMMYFUNCTION("""COMPUTED_VALUE"""),"")</f>
        <v/>
      </c>
      <c r="B938" t="str">
        <f>IFERROR(__xludf.DUMMYFUNCTION("""COMPUTED_VALUE"""),"")</f>
        <v/>
      </c>
      <c r="C938" t="str">
        <f>IFERROR(__xludf.DUMMYFUNCTION("""COMPUTED_VALUE"""),"")</f>
        <v/>
      </c>
      <c r="D938" t="str">
        <f>IFERROR(__xludf.DUMMYFUNCTION("""COMPUTED_VALUE"""),"")</f>
        <v/>
      </c>
      <c r="E938" t="str">
        <f>IFERROR(__xludf.DUMMYFUNCTION("""COMPUTED_VALUE"""),"")</f>
        <v/>
      </c>
      <c r="F938" t="str">
        <f>IFERROR(__xludf.DUMMYFUNCTION("""COMPUTED_VALUE"""),"")</f>
        <v/>
      </c>
      <c r="G938" t="str">
        <f>IFERROR(__xludf.DUMMYFUNCTION("""COMPUTED_VALUE"""),"")</f>
        <v/>
      </c>
      <c r="H938" t="str">
        <f>IFERROR(__xludf.DUMMYFUNCTION("""COMPUTED_VALUE"""),"")</f>
        <v/>
      </c>
      <c r="I938" t="str">
        <f>IFERROR(__xludf.DUMMYFUNCTION("""COMPUTED_VALUE"""),"")</f>
        <v/>
      </c>
      <c r="J938" t="str">
        <f>IFERROR(__xludf.DUMMYFUNCTION("""COMPUTED_VALUE"""),"")</f>
        <v/>
      </c>
      <c r="K938" t="str">
        <f>IFERROR(__xludf.DUMMYFUNCTION("""COMPUTED_VALUE"""),"")</f>
        <v/>
      </c>
    </row>
    <row r="939">
      <c r="A939" t="str">
        <f>IFERROR(__xludf.DUMMYFUNCTION("""COMPUTED_VALUE"""),"")</f>
        <v/>
      </c>
      <c r="B939" t="str">
        <f>IFERROR(__xludf.DUMMYFUNCTION("""COMPUTED_VALUE"""),"")</f>
        <v/>
      </c>
      <c r="C939" t="str">
        <f>IFERROR(__xludf.DUMMYFUNCTION("""COMPUTED_VALUE"""),"")</f>
        <v/>
      </c>
      <c r="D939" t="str">
        <f>IFERROR(__xludf.DUMMYFUNCTION("""COMPUTED_VALUE"""),"")</f>
        <v/>
      </c>
      <c r="E939" t="str">
        <f>IFERROR(__xludf.DUMMYFUNCTION("""COMPUTED_VALUE"""),"")</f>
        <v/>
      </c>
      <c r="F939" t="str">
        <f>IFERROR(__xludf.DUMMYFUNCTION("""COMPUTED_VALUE"""),"")</f>
        <v/>
      </c>
      <c r="G939" t="str">
        <f>IFERROR(__xludf.DUMMYFUNCTION("""COMPUTED_VALUE"""),"")</f>
        <v/>
      </c>
      <c r="H939" t="str">
        <f>IFERROR(__xludf.DUMMYFUNCTION("""COMPUTED_VALUE"""),"")</f>
        <v/>
      </c>
      <c r="I939" t="str">
        <f>IFERROR(__xludf.DUMMYFUNCTION("""COMPUTED_VALUE"""),"")</f>
        <v/>
      </c>
      <c r="J939" t="str">
        <f>IFERROR(__xludf.DUMMYFUNCTION("""COMPUTED_VALUE"""),"")</f>
        <v/>
      </c>
      <c r="K939" t="str">
        <f>IFERROR(__xludf.DUMMYFUNCTION("""COMPUTED_VALUE"""),"")</f>
        <v/>
      </c>
    </row>
    <row r="940">
      <c r="A940" t="str">
        <f>IFERROR(__xludf.DUMMYFUNCTION("""COMPUTED_VALUE"""),"")</f>
        <v/>
      </c>
      <c r="B940" t="str">
        <f>IFERROR(__xludf.DUMMYFUNCTION("""COMPUTED_VALUE"""),"")</f>
        <v/>
      </c>
      <c r="C940" t="str">
        <f>IFERROR(__xludf.DUMMYFUNCTION("""COMPUTED_VALUE"""),"")</f>
        <v/>
      </c>
      <c r="D940" t="str">
        <f>IFERROR(__xludf.DUMMYFUNCTION("""COMPUTED_VALUE"""),"")</f>
        <v/>
      </c>
      <c r="E940" t="str">
        <f>IFERROR(__xludf.DUMMYFUNCTION("""COMPUTED_VALUE"""),"")</f>
        <v/>
      </c>
      <c r="F940" t="str">
        <f>IFERROR(__xludf.DUMMYFUNCTION("""COMPUTED_VALUE"""),"")</f>
        <v/>
      </c>
      <c r="G940" t="str">
        <f>IFERROR(__xludf.DUMMYFUNCTION("""COMPUTED_VALUE"""),"")</f>
        <v/>
      </c>
      <c r="H940" t="str">
        <f>IFERROR(__xludf.DUMMYFUNCTION("""COMPUTED_VALUE"""),"")</f>
        <v/>
      </c>
      <c r="I940" t="str">
        <f>IFERROR(__xludf.DUMMYFUNCTION("""COMPUTED_VALUE"""),"")</f>
        <v/>
      </c>
      <c r="J940" t="str">
        <f>IFERROR(__xludf.DUMMYFUNCTION("""COMPUTED_VALUE"""),"")</f>
        <v/>
      </c>
      <c r="K940" t="str">
        <f>IFERROR(__xludf.DUMMYFUNCTION("""COMPUTED_VALUE"""),"")</f>
        <v/>
      </c>
    </row>
    <row r="941">
      <c r="A941" t="str">
        <f>IFERROR(__xludf.DUMMYFUNCTION("""COMPUTED_VALUE"""),"")</f>
        <v/>
      </c>
      <c r="B941" t="str">
        <f>IFERROR(__xludf.DUMMYFUNCTION("""COMPUTED_VALUE"""),"")</f>
        <v/>
      </c>
      <c r="C941" t="str">
        <f>IFERROR(__xludf.DUMMYFUNCTION("""COMPUTED_VALUE"""),"")</f>
        <v/>
      </c>
      <c r="D941" t="str">
        <f>IFERROR(__xludf.DUMMYFUNCTION("""COMPUTED_VALUE"""),"")</f>
        <v/>
      </c>
      <c r="E941" t="str">
        <f>IFERROR(__xludf.DUMMYFUNCTION("""COMPUTED_VALUE"""),"")</f>
        <v/>
      </c>
      <c r="F941" t="str">
        <f>IFERROR(__xludf.DUMMYFUNCTION("""COMPUTED_VALUE"""),"")</f>
        <v/>
      </c>
      <c r="G941" t="str">
        <f>IFERROR(__xludf.DUMMYFUNCTION("""COMPUTED_VALUE"""),"")</f>
        <v/>
      </c>
      <c r="H941" t="str">
        <f>IFERROR(__xludf.DUMMYFUNCTION("""COMPUTED_VALUE"""),"")</f>
        <v/>
      </c>
      <c r="I941" t="str">
        <f>IFERROR(__xludf.DUMMYFUNCTION("""COMPUTED_VALUE"""),"")</f>
        <v/>
      </c>
      <c r="J941" t="str">
        <f>IFERROR(__xludf.DUMMYFUNCTION("""COMPUTED_VALUE"""),"")</f>
        <v/>
      </c>
      <c r="K941" t="str">
        <f>IFERROR(__xludf.DUMMYFUNCTION("""COMPUTED_VALUE"""),"")</f>
        <v/>
      </c>
    </row>
    <row r="942">
      <c r="A942" t="str">
        <f>IFERROR(__xludf.DUMMYFUNCTION("""COMPUTED_VALUE"""),"")</f>
        <v/>
      </c>
      <c r="B942" t="str">
        <f>IFERROR(__xludf.DUMMYFUNCTION("""COMPUTED_VALUE"""),"")</f>
        <v/>
      </c>
      <c r="C942" t="str">
        <f>IFERROR(__xludf.DUMMYFUNCTION("""COMPUTED_VALUE"""),"")</f>
        <v/>
      </c>
      <c r="D942" t="str">
        <f>IFERROR(__xludf.DUMMYFUNCTION("""COMPUTED_VALUE"""),"")</f>
        <v/>
      </c>
      <c r="E942" t="str">
        <f>IFERROR(__xludf.DUMMYFUNCTION("""COMPUTED_VALUE"""),"")</f>
        <v/>
      </c>
      <c r="F942" t="str">
        <f>IFERROR(__xludf.DUMMYFUNCTION("""COMPUTED_VALUE"""),"")</f>
        <v/>
      </c>
      <c r="G942" t="str">
        <f>IFERROR(__xludf.DUMMYFUNCTION("""COMPUTED_VALUE"""),"")</f>
        <v/>
      </c>
      <c r="H942" t="str">
        <f>IFERROR(__xludf.DUMMYFUNCTION("""COMPUTED_VALUE"""),"")</f>
        <v/>
      </c>
      <c r="I942" t="str">
        <f>IFERROR(__xludf.DUMMYFUNCTION("""COMPUTED_VALUE"""),"")</f>
        <v/>
      </c>
      <c r="J942" t="str">
        <f>IFERROR(__xludf.DUMMYFUNCTION("""COMPUTED_VALUE"""),"")</f>
        <v/>
      </c>
      <c r="K942" t="str">
        <f>IFERROR(__xludf.DUMMYFUNCTION("""COMPUTED_VALUE"""),"")</f>
        <v/>
      </c>
    </row>
    <row r="943">
      <c r="A943" t="str">
        <f>IFERROR(__xludf.DUMMYFUNCTION("""COMPUTED_VALUE"""),"")</f>
        <v/>
      </c>
      <c r="B943" t="str">
        <f>IFERROR(__xludf.DUMMYFUNCTION("""COMPUTED_VALUE"""),"")</f>
        <v/>
      </c>
      <c r="C943" t="str">
        <f>IFERROR(__xludf.DUMMYFUNCTION("""COMPUTED_VALUE"""),"")</f>
        <v/>
      </c>
      <c r="D943" t="str">
        <f>IFERROR(__xludf.DUMMYFUNCTION("""COMPUTED_VALUE"""),"")</f>
        <v/>
      </c>
      <c r="E943" t="str">
        <f>IFERROR(__xludf.DUMMYFUNCTION("""COMPUTED_VALUE"""),"")</f>
        <v/>
      </c>
      <c r="F943" t="str">
        <f>IFERROR(__xludf.DUMMYFUNCTION("""COMPUTED_VALUE"""),"")</f>
        <v/>
      </c>
      <c r="G943" t="str">
        <f>IFERROR(__xludf.DUMMYFUNCTION("""COMPUTED_VALUE"""),"")</f>
        <v/>
      </c>
      <c r="H943" t="str">
        <f>IFERROR(__xludf.DUMMYFUNCTION("""COMPUTED_VALUE"""),"")</f>
        <v/>
      </c>
      <c r="I943" t="str">
        <f>IFERROR(__xludf.DUMMYFUNCTION("""COMPUTED_VALUE"""),"")</f>
        <v/>
      </c>
      <c r="J943" t="str">
        <f>IFERROR(__xludf.DUMMYFUNCTION("""COMPUTED_VALUE"""),"")</f>
        <v/>
      </c>
      <c r="K943" t="str">
        <f>IFERROR(__xludf.DUMMYFUNCTION("""COMPUTED_VALUE"""),"")</f>
        <v/>
      </c>
    </row>
    <row r="944">
      <c r="A944" t="str">
        <f>IFERROR(__xludf.DUMMYFUNCTION("""COMPUTED_VALUE"""),"")</f>
        <v/>
      </c>
      <c r="B944" t="str">
        <f>IFERROR(__xludf.DUMMYFUNCTION("""COMPUTED_VALUE"""),"")</f>
        <v/>
      </c>
      <c r="C944" t="str">
        <f>IFERROR(__xludf.DUMMYFUNCTION("""COMPUTED_VALUE"""),"")</f>
        <v/>
      </c>
      <c r="D944" t="str">
        <f>IFERROR(__xludf.DUMMYFUNCTION("""COMPUTED_VALUE"""),"")</f>
        <v/>
      </c>
      <c r="E944" t="str">
        <f>IFERROR(__xludf.DUMMYFUNCTION("""COMPUTED_VALUE"""),"")</f>
        <v/>
      </c>
      <c r="F944" t="str">
        <f>IFERROR(__xludf.DUMMYFUNCTION("""COMPUTED_VALUE"""),"")</f>
        <v/>
      </c>
      <c r="G944" t="str">
        <f>IFERROR(__xludf.DUMMYFUNCTION("""COMPUTED_VALUE"""),"")</f>
        <v/>
      </c>
      <c r="H944" t="str">
        <f>IFERROR(__xludf.DUMMYFUNCTION("""COMPUTED_VALUE"""),"")</f>
        <v/>
      </c>
      <c r="I944" t="str">
        <f>IFERROR(__xludf.DUMMYFUNCTION("""COMPUTED_VALUE"""),"")</f>
        <v/>
      </c>
      <c r="J944" t="str">
        <f>IFERROR(__xludf.DUMMYFUNCTION("""COMPUTED_VALUE"""),"")</f>
        <v/>
      </c>
      <c r="K944" t="str">
        <f>IFERROR(__xludf.DUMMYFUNCTION("""COMPUTED_VALUE"""),"")</f>
        <v/>
      </c>
    </row>
    <row r="945">
      <c r="A945" t="str">
        <f>IFERROR(__xludf.DUMMYFUNCTION("""COMPUTED_VALUE"""),"")</f>
        <v/>
      </c>
      <c r="B945" t="str">
        <f>IFERROR(__xludf.DUMMYFUNCTION("""COMPUTED_VALUE"""),"")</f>
        <v/>
      </c>
      <c r="C945" t="str">
        <f>IFERROR(__xludf.DUMMYFUNCTION("""COMPUTED_VALUE"""),"")</f>
        <v/>
      </c>
      <c r="D945" t="str">
        <f>IFERROR(__xludf.DUMMYFUNCTION("""COMPUTED_VALUE"""),"")</f>
        <v/>
      </c>
      <c r="E945" t="str">
        <f>IFERROR(__xludf.DUMMYFUNCTION("""COMPUTED_VALUE"""),"")</f>
        <v/>
      </c>
      <c r="F945" t="str">
        <f>IFERROR(__xludf.DUMMYFUNCTION("""COMPUTED_VALUE"""),"")</f>
        <v/>
      </c>
      <c r="G945" t="str">
        <f>IFERROR(__xludf.DUMMYFUNCTION("""COMPUTED_VALUE"""),"")</f>
        <v/>
      </c>
      <c r="H945" t="str">
        <f>IFERROR(__xludf.DUMMYFUNCTION("""COMPUTED_VALUE"""),"")</f>
        <v/>
      </c>
      <c r="I945" t="str">
        <f>IFERROR(__xludf.DUMMYFUNCTION("""COMPUTED_VALUE"""),"")</f>
        <v/>
      </c>
      <c r="J945" t="str">
        <f>IFERROR(__xludf.DUMMYFUNCTION("""COMPUTED_VALUE"""),"")</f>
        <v/>
      </c>
      <c r="K945" t="str">
        <f>IFERROR(__xludf.DUMMYFUNCTION("""COMPUTED_VALUE"""),"")</f>
        <v/>
      </c>
    </row>
    <row r="946">
      <c r="A946" t="str">
        <f>IFERROR(__xludf.DUMMYFUNCTION("""COMPUTED_VALUE"""),"")</f>
        <v/>
      </c>
      <c r="B946" t="str">
        <f>IFERROR(__xludf.DUMMYFUNCTION("""COMPUTED_VALUE"""),"")</f>
        <v/>
      </c>
      <c r="C946" t="str">
        <f>IFERROR(__xludf.DUMMYFUNCTION("""COMPUTED_VALUE"""),"")</f>
        <v/>
      </c>
      <c r="D946" t="str">
        <f>IFERROR(__xludf.DUMMYFUNCTION("""COMPUTED_VALUE"""),"")</f>
        <v/>
      </c>
      <c r="E946" t="str">
        <f>IFERROR(__xludf.DUMMYFUNCTION("""COMPUTED_VALUE"""),"")</f>
        <v/>
      </c>
      <c r="F946" t="str">
        <f>IFERROR(__xludf.DUMMYFUNCTION("""COMPUTED_VALUE"""),"")</f>
        <v/>
      </c>
      <c r="G946" t="str">
        <f>IFERROR(__xludf.DUMMYFUNCTION("""COMPUTED_VALUE"""),"")</f>
        <v/>
      </c>
      <c r="H946" t="str">
        <f>IFERROR(__xludf.DUMMYFUNCTION("""COMPUTED_VALUE"""),"")</f>
        <v/>
      </c>
      <c r="I946" t="str">
        <f>IFERROR(__xludf.DUMMYFUNCTION("""COMPUTED_VALUE"""),"")</f>
        <v/>
      </c>
      <c r="J946" t="str">
        <f>IFERROR(__xludf.DUMMYFUNCTION("""COMPUTED_VALUE"""),"")</f>
        <v/>
      </c>
      <c r="K946" t="str">
        <f>IFERROR(__xludf.DUMMYFUNCTION("""COMPUTED_VALUE"""),"")</f>
        <v/>
      </c>
    </row>
    <row r="947">
      <c r="A947" t="str">
        <f>IFERROR(__xludf.DUMMYFUNCTION("""COMPUTED_VALUE"""),"")</f>
        <v/>
      </c>
      <c r="B947" t="str">
        <f>IFERROR(__xludf.DUMMYFUNCTION("""COMPUTED_VALUE"""),"")</f>
        <v/>
      </c>
      <c r="C947" t="str">
        <f>IFERROR(__xludf.DUMMYFUNCTION("""COMPUTED_VALUE"""),"")</f>
        <v/>
      </c>
      <c r="D947" t="str">
        <f>IFERROR(__xludf.DUMMYFUNCTION("""COMPUTED_VALUE"""),"")</f>
        <v/>
      </c>
      <c r="E947" t="str">
        <f>IFERROR(__xludf.DUMMYFUNCTION("""COMPUTED_VALUE"""),"")</f>
        <v/>
      </c>
      <c r="F947" t="str">
        <f>IFERROR(__xludf.DUMMYFUNCTION("""COMPUTED_VALUE"""),"")</f>
        <v/>
      </c>
      <c r="G947" t="str">
        <f>IFERROR(__xludf.DUMMYFUNCTION("""COMPUTED_VALUE"""),"")</f>
        <v/>
      </c>
      <c r="H947" t="str">
        <f>IFERROR(__xludf.DUMMYFUNCTION("""COMPUTED_VALUE"""),"")</f>
        <v/>
      </c>
      <c r="I947" t="str">
        <f>IFERROR(__xludf.DUMMYFUNCTION("""COMPUTED_VALUE"""),"")</f>
        <v/>
      </c>
      <c r="J947" t="str">
        <f>IFERROR(__xludf.DUMMYFUNCTION("""COMPUTED_VALUE"""),"")</f>
        <v/>
      </c>
      <c r="K947" t="str">
        <f>IFERROR(__xludf.DUMMYFUNCTION("""COMPUTED_VALUE"""),"")</f>
        <v/>
      </c>
    </row>
    <row r="948">
      <c r="A948" t="str">
        <f>IFERROR(__xludf.DUMMYFUNCTION("""COMPUTED_VALUE"""),"")</f>
        <v/>
      </c>
      <c r="B948" t="str">
        <f>IFERROR(__xludf.DUMMYFUNCTION("""COMPUTED_VALUE"""),"")</f>
        <v/>
      </c>
      <c r="C948" t="str">
        <f>IFERROR(__xludf.DUMMYFUNCTION("""COMPUTED_VALUE"""),"")</f>
        <v/>
      </c>
      <c r="D948" t="str">
        <f>IFERROR(__xludf.DUMMYFUNCTION("""COMPUTED_VALUE"""),"")</f>
        <v/>
      </c>
      <c r="E948" t="str">
        <f>IFERROR(__xludf.DUMMYFUNCTION("""COMPUTED_VALUE"""),"")</f>
        <v/>
      </c>
      <c r="F948" t="str">
        <f>IFERROR(__xludf.DUMMYFUNCTION("""COMPUTED_VALUE"""),"")</f>
        <v/>
      </c>
      <c r="G948" t="str">
        <f>IFERROR(__xludf.DUMMYFUNCTION("""COMPUTED_VALUE"""),"")</f>
        <v/>
      </c>
      <c r="H948" t="str">
        <f>IFERROR(__xludf.DUMMYFUNCTION("""COMPUTED_VALUE"""),"")</f>
        <v/>
      </c>
      <c r="I948" t="str">
        <f>IFERROR(__xludf.DUMMYFUNCTION("""COMPUTED_VALUE"""),"")</f>
        <v/>
      </c>
      <c r="J948" t="str">
        <f>IFERROR(__xludf.DUMMYFUNCTION("""COMPUTED_VALUE"""),"")</f>
        <v/>
      </c>
      <c r="K948" t="str">
        <f>IFERROR(__xludf.DUMMYFUNCTION("""COMPUTED_VALUE"""),"")</f>
        <v/>
      </c>
    </row>
    <row r="949">
      <c r="A949" t="str">
        <f>IFERROR(__xludf.DUMMYFUNCTION("""COMPUTED_VALUE"""),"")</f>
        <v/>
      </c>
      <c r="B949" t="str">
        <f>IFERROR(__xludf.DUMMYFUNCTION("""COMPUTED_VALUE"""),"")</f>
        <v/>
      </c>
      <c r="C949" t="str">
        <f>IFERROR(__xludf.DUMMYFUNCTION("""COMPUTED_VALUE"""),"")</f>
        <v/>
      </c>
      <c r="D949" t="str">
        <f>IFERROR(__xludf.DUMMYFUNCTION("""COMPUTED_VALUE"""),"")</f>
        <v/>
      </c>
      <c r="E949" t="str">
        <f>IFERROR(__xludf.DUMMYFUNCTION("""COMPUTED_VALUE"""),"")</f>
        <v/>
      </c>
      <c r="F949" t="str">
        <f>IFERROR(__xludf.DUMMYFUNCTION("""COMPUTED_VALUE"""),"")</f>
        <v/>
      </c>
      <c r="G949" t="str">
        <f>IFERROR(__xludf.DUMMYFUNCTION("""COMPUTED_VALUE"""),"")</f>
        <v/>
      </c>
      <c r="H949" t="str">
        <f>IFERROR(__xludf.DUMMYFUNCTION("""COMPUTED_VALUE"""),"")</f>
        <v/>
      </c>
      <c r="I949" t="str">
        <f>IFERROR(__xludf.DUMMYFUNCTION("""COMPUTED_VALUE"""),"")</f>
        <v/>
      </c>
      <c r="J949" t="str">
        <f>IFERROR(__xludf.DUMMYFUNCTION("""COMPUTED_VALUE"""),"")</f>
        <v/>
      </c>
      <c r="K949" t="str">
        <f>IFERROR(__xludf.DUMMYFUNCTION("""COMPUTED_VALUE"""),"")</f>
        <v/>
      </c>
    </row>
    <row r="950">
      <c r="A950" t="str">
        <f>IFERROR(__xludf.DUMMYFUNCTION("""COMPUTED_VALUE"""),"")</f>
        <v/>
      </c>
      <c r="B950" t="str">
        <f>IFERROR(__xludf.DUMMYFUNCTION("""COMPUTED_VALUE"""),"")</f>
        <v/>
      </c>
      <c r="C950" t="str">
        <f>IFERROR(__xludf.DUMMYFUNCTION("""COMPUTED_VALUE"""),"")</f>
        <v/>
      </c>
      <c r="D950" t="str">
        <f>IFERROR(__xludf.DUMMYFUNCTION("""COMPUTED_VALUE"""),"")</f>
        <v/>
      </c>
      <c r="E950" t="str">
        <f>IFERROR(__xludf.DUMMYFUNCTION("""COMPUTED_VALUE"""),"")</f>
        <v/>
      </c>
      <c r="F950" t="str">
        <f>IFERROR(__xludf.DUMMYFUNCTION("""COMPUTED_VALUE"""),"")</f>
        <v/>
      </c>
      <c r="G950" t="str">
        <f>IFERROR(__xludf.DUMMYFUNCTION("""COMPUTED_VALUE"""),"")</f>
        <v/>
      </c>
      <c r="H950" t="str">
        <f>IFERROR(__xludf.DUMMYFUNCTION("""COMPUTED_VALUE"""),"")</f>
        <v/>
      </c>
      <c r="I950" t="str">
        <f>IFERROR(__xludf.DUMMYFUNCTION("""COMPUTED_VALUE"""),"")</f>
        <v/>
      </c>
      <c r="J950" t="str">
        <f>IFERROR(__xludf.DUMMYFUNCTION("""COMPUTED_VALUE"""),"")</f>
        <v/>
      </c>
      <c r="K950" t="str">
        <f>IFERROR(__xludf.DUMMYFUNCTION("""COMPUTED_VALUE"""),"")</f>
        <v/>
      </c>
    </row>
    <row r="951">
      <c r="A951" t="str">
        <f>IFERROR(__xludf.DUMMYFUNCTION("""COMPUTED_VALUE"""),"")</f>
        <v/>
      </c>
      <c r="B951" t="str">
        <f>IFERROR(__xludf.DUMMYFUNCTION("""COMPUTED_VALUE"""),"")</f>
        <v/>
      </c>
      <c r="C951" t="str">
        <f>IFERROR(__xludf.DUMMYFUNCTION("""COMPUTED_VALUE"""),"")</f>
        <v/>
      </c>
      <c r="D951" t="str">
        <f>IFERROR(__xludf.DUMMYFUNCTION("""COMPUTED_VALUE"""),"")</f>
        <v/>
      </c>
      <c r="E951" t="str">
        <f>IFERROR(__xludf.DUMMYFUNCTION("""COMPUTED_VALUE"""),"")</f>
        <v/>
      </c>
      <c r="F951" t="str">
        <f>IFERROR(__xludf.DUMMYFUNCTION("""COMPUTED_VALUE"""),"")</f>
        <v/>
      </c>
      <c r="G951" t="str">
        <f>IFERROR(__xludf.DUMMYFUNCTION("""COMPUTED_VALUE"""),"")</f>
        <v/>
      </c>
      <c r="H951" t="str">
        <f>IFERROR(__xludf.DUMMYFUNCTION("""COMPUTED_VALUE"""),"")</f>
        <v/>
      </c>
      <c r="I951" t="str">
        <f>IFERROR(__xludf.DUMMYFUNCTION("""COMPUTED_VALUE"""),"")</f>
        <v/>
      </c>
      <c r="J951" t="str">
        <f>IFERROR(__xludf.DUMMYFUNCTION("""COMPUTED_VALUE"""),"")</f>
        <v/>
      </c>
      <c r="K951" t="str">
        <f>IFERROR(__xludf.DUMMYFUNCTION("""COMPUTED_VALUE"""),"")</f>
        <v/>
      </c>
    </row>
    <row r="952">
      <c r="A952" t="str">
        <f>IFERROR(__xludf.DUMMYFUNCTION("""COMPUTED_VALUE"""),"")</f>
        <v/>
      </c>
      <c r="B952" t="str">
        <f>IFERROR(__xludf.DUMMYFUNCTION("""COMPUTED_VALUE"""),"")</f>
        <v/>
      </c>
      <c r="C952" t="str">
        <f>IFERROR(__xludf.DUMMYFUNCTION("""COMPUTED_VALUE"""),"")</f>
        <v/>
      </c>
      <c r="D952" t="str">
        <f>IFERROR(__xludf.DUMMYFUNCTION("""COMPUTED_VALUE"""),"")</f>
        <v/>
      </c>
      <c r="E952" t="str">
        <f>IFERROR(__xludf.DUMMYFUNCTION("""COMPUTED_VALUE"""),"")</f>
        <v/>
      </c>
      <c r="F952" t="str">
        <f>IFERROR(__xludf.DUMMYFUNCTION("""COMPUTED_VALUE"""),"")</f>
        <v/>
      </c>
      <c r="G952" t="str">
        <f>IFERROR(__xludf.DUMMYFUNCTION("""COMPUTED_VALUE"""),"")</f>
        <v/>
      </c>
      <c r="H952" t="str">
        <f>IFERROR(__xludf.DUMMYFUNCTION("""COMPUTED_VALUE"""),"")</f>
        <v/>
      </c>
      <c r="I952" t="str">
        <f>IFERROR(__xludf.DUMMYFUNCTION("""COMPUTED_VALUE"""),"")</f>
        <v/>
      </c>
      <c r="J952" t="str">
        <f>IFERROR(__xludf.DUMMYFUNCTION("""COMPUTED_VALUE"""),"")</f>
        <v/>
      </c>
      <c r="K952" t="str">
        <f>IFERROR(__xludf.DUMMYFUNCTION("""COMPUTED_VALUE"""),"")</f>
        <v/>
      </c>
    </row>
    <row r="953">
      <c r="A953" t="str">
        <f>IFERROR(__xludf.DUMMYFUNCTION("""COMPUTED_VALUE"""),"")</f>
        <v/>
      </c>
      <c r="B953" t="str">
        <f>IFERROR(__xludf.DUMMYFUNCTION("""COMPUTED_VALUE"""),"")</f>
        <v/>
      </c>
      <c r="C953" t="str">
        <f>IFERROR(__xludf.DUMMYFUNCTION("""COMPUTED_VALUE"""),"")</f>
        <v/>
      </c>
      <c r="D953" t="str">
        <f>IFERROR(__xludf.DUMMYFUNCTION("""COMPUTED_VALUE"""),"")</f>
        <v/>
      </c>
      <c r="E953" t="str">
        <f>IFERROR(__xludf.DUMMYFUNCTION("""COMPUTED_VALUE"""),"")</f>
        <v/>
      </c>
      <c r="F953" t="str">
        <f>IFERROR(__xludf.DUMMYFUNCTION("""COMPUTED_VALUE"""),"")</f>
        <v/>
      </c>
      <c r="G953" t="str">
        <f>IFERROR(__xludf.DUMMYFUNCTION("""COMPUTED_VALUE"""),"")</f>
        <v/>
      </c>
      <c r="H953" t="str">
        <f>IFERROR(__xludf.DUMMYFUNCTION("""COMPUTED_VALUE"""),"")</f>
        <v/>
      </c>
      <c r="I953" t="str">
        <f>IFERROR(__xludf.DUMMYFUNCTION("""COMPUTED_VALUE"""),"")</f>
        <v/>
      </c>
      <c r="J953" t="str">
        <f>IFERROR(__xludf.DUMMYFUNCTION("""COMPUTED_VALUE"""),"")</f>
        <v/>
      </c>
      <c r="K953" t="str">
        <f>IFERROR(__xludf.DUMMYFUNCTION("""COMPUTED_VALUE"""),"")</f>
        <v/>
      </c>
    </row>
    <row r="954">
      <c r="A954" t="str">
        <f>IFERROR(__xludf.DUMMYFUNCTION("""COMPUTED_VALUE"""),"")</f>
        <v/>
      </c>
      <c r="B954" t="str">
        <f>IFERROR(__xludf.DUMMYFUNCTION("""COMPUTED_VALUE"""),"")</f>
        <v/>
      </c>
      <c r="C954" t="str">
        <f>IFERROR(__xludf.DUMMYFUNCTION("""COMPUTED_VALUE"""),"")</f>
        <v/>
      </c>
      <c r="D954" t="str">
        <f>IFERROR(__xludf.DUMMYFUNCTION("""COMPUTED_VALUE"""),"")</f>
        <v/>
      </c>
      <c r="E954" t="str">
        <f>IFERROR(__xludf.DUMMYFUNCTION("""COMPUTED_VALUE"""),"")</f>
        <v/>
      </c>
      <c r="F954" t="str">
        <f>IFERROR(__xludf.DUMMYFUNCTION("""COMPUTED_VALUE"""),"")</f>
        <v/>
      </c>
      <c r="G954" t="str">
        <f>IFERROR(__xludf.DUMMYFUNCTION("""COMPUTED_VALUE"""),"")</f>
        <v/>
      </c>
      <c r="H954" t="str">
        <f>IFERROR(__xludf.DUMMYFUNCTION("""COMPUTED_VALUE"""),"")</f>
        <v/>
      </c>
      <c r="I954" t="str">
        <f>IFERROR(__xludf.DUMMYFUNCTION("""COMPUTED_VALUE"""),"")</f>
        <v/>
      </c>
      <c r="J954" t="str">
        <f>IFERROR(__xludf.DUMMYFUNCTION("""COMPUTED_VALUE"""),"")</f>
        <v/>
      </c>
      <c r="K954" t="str">
        <f>IFERROR(__xludf.DUMMYFUNCTION("""COMPUTED_VALUE"""),"")</f>
        <v/>
      </c>
    </row>
    <row r="955">
      <c r="A955" t="str">
        <f>IFERROR(__xludf.DUMMYFUNCTION("""COMPUTED_VALUE"""),"")</f>
        <v/>
      </c>
      <c r="B955" t="str">
        <f>IFERROR(__xludf.DUMMYFUNCTION("""COMPUTED_VALUE"""),"")</f>
        <v/>
      </c>
      <c r="C955" t="str">
        <f>IFERROR(__xludf.DUMMYFUNCTION("""COMPUTED_VALUE"""),"")</f>
        <v/>
      </c>
      <c r="D955" t="str">
        <f>IFERROR(__xludf.DUMMYFUNCTION("""COMPUTED_VALUE"""),"")</f>
        <v/>
      </c>
      <c r="E955" t="str">
        <f>IFERROR(__xludf.DUMMYFUNCTION("""COMPUTED_VALUE"""),"")</f>
        <v/>
      </c>
      <c r="F955" t="str">
        <f>IFERROR(__xludf.DUMMYFUNCTION("""COMPUTED_VALUE"""),"")</f>
        <v/>
      </c>
      <c r="G955" t="str">
        <f>IFERROR(__xludf.DUMMYFUNCTION("""COMPUTED_VALUE"""),"")</f>
        <v/>
      </c>
      <c r="H955" t="str">
        <f>IFERROR(__xludf.DUMMYFUNCTION("""COMPUTED_VALUE"""),"")</f>
        <v/>
      </c>
      <c r="I955" t="str">
        <f>IFERROR(__xludf.DUMMYFUNCTION("""COMPUTED_VALUE"""),"")</f>
        <v/>
      </c>
      <c r="J955" t="str">
        <f>IFERROR(__xludf.DUMMYFUNCTION("""COMPUTED_VALUE"""),"")</f>
        <v/>
      </c>
      <c r="K955" t="str">
        <f>IFERROR(__xludf.DUMMYFUNCTION("""COMPUTED_VALUE"""),"")</f>
        <v/>
      </c>
    </row>
    <row r="956">
      <c r="A956" t="str">
        <f>IFERROR(__xludf.DUMMYFUNCTION("""COMPUTED_VALUE"""),"")</f>
        <v/>
      </c>
      <c r="B956" t="str">
        <f>IFERROR(__xludf.DUMMYFUNCTION("""COMPUTED_VALUE"""),"")</f>
        <v/>
      </c>
      <c r="C956" t="str">
        <f>IFERROR(__xludf.DUMMYFUNCTION("""COMPUTED_VALUE"""),"")</f>
        <v/>
      </c>
      <c r="D956" t="str">
        <f>IFERROR(__xludf.DUMMYFUNCTION("""COMPUTED_VALUE"""),"")</f>
        <v/>
      </c>
      <c r="E956" t="str">
        <f>IFERROR(__xludf.DUMMYFUNCTION("""COMPUTED_VALUE"""),"")</f>
        <v/>
      </c>
      <c r="F956" t="str">
        <f>IFERROR(__xludf.DUMMYFUNCTION("""COMPUTED_VALUE"""),"")</f>
        <v/>
      </c>
      <c r="G956" t="str">
        <f>IFERROR(__xludf.DUMMYFUNCTION("""COMPUTED_VALUE"""),"")</f>
        <v/>
      </c>
      <c r="H956" t="str">
        <f>IFERROR(__xludf.DUMMYFUNCTION("""COMPUTED_VALUE"""),"")</f>
        <v/>
      </c>
      <c r="I956" t="str">
        <f>IFERROR(__xludf.DUMMYFUNCTION("""COMPUTED_VALUE"""),"")</f>
        <v/>
      </c>
      <c r="J956" t="str">
        <f>IFERROR(__xludf.DUMMYFUNCTION("""COMPUTED_VALUE"""),"")</f>
        <v/>
      </c>
      <c r="K956" t="str">
        <f>IFERROR(__xludf.DUMMYFUNCTION("""COMPUTED_VALUE"""),"")</f>
        <v/>
      </c>
    </row>
    <row r="957">
      <c r="A957" t="str">
        <f>IFERROR(__xludf.DUMMYFUNCTION("""COMPUTED_VALUE"""),"")</f>
        <v/>
      </c>
      <c r="B957" t="str">
        <f>IFERROR(__xludf.DUMMYFUNCTION("""COMPUTED_VALUE"""),"")</f>
        <v/>
      </c>
      <c r="C957" t="str">
        <f>IFERROR(__xludf.DUMMYFUNCTION("""COMPUTED_VALUE"""),"")</f>
        <v/>
      </c>
      <c r="D957" t="str">
        <f>IFERROR(__xludf.DUMMYFUNCTION("""COMPUTED_VALUE"""),"")</f>
        <v/>
      </c>
      <c r="E957" t="str">
        <f>IFERROR(__xludf.DUMMYFUNCTION("""COMPUTED_VALUE"""),"")</f>
        <v/>
      </c>
      <c r="F957" t="str">
        <f>IFERROR(__xludf.DUMMYFUNCTION("""COMPUTED_VALUE"""),"")</f>
        <v/>
      </c>
      <c r="G957" t="str">
        <f>IFERROR(__xludf.DUMMYFUNCTION("""COMPUTED_VALUE"""),"")</f>
        <v/>
      </c>
      <c r="H957" t="str">
        <f>IFERROR(__xludf.DUMMYFUNCTION("""COMPUTED_VALUE"""),"")</f>
        <v/>
      </c>
      <c r="I957" t="str">
        <f>IFERROR(__xludf.DUMMYFUNCTION("""COMPUTED_VALUE"""),"")</f>
        <v/>
      </c>
      <c r="J957" t="str">
        <f>IFERROR(__xludf.DUMMYFUNCTION("""COMPUTED_VALUE"""),"")</f>
        <v/>
      </c>
      <c r="K957" t="str">
        <f>IFERROR(__xludf.DUMMYFUNCTION("""COMPUTED_VALUE"""),"")</f>
        <v/>
      </c>
    </row>
    <row r="958">
      <c r="A958" t="str">
        <f>IFERROR(__xludf.DUMMYFUNCTION("""COMPUTED_VALUE"""),"")</f>
        <v/>
      </c>
      <c r="B958" t="str">
        <f>IFERROR(__xludf.DUMMYFUNCTION("""COMPUTED_VALUE"""),"")</f>
        <v/>
      </c>
      <c r="C958" t="str">
        <f>IFERROR(__xludf.DUMMYFUNCTION("""COMPUTED_VALUE"""),"")</f>
        <v/>
      </c>
      <c r="D958" t="str">
        <f>IFERROR(__xludf.DUMMYFUNCTION("""COMPUTED_VALUE"""),"")</f>
        <v/>
      </c>
      <c r="E958" t="str">
        <f>IFERROR(__xludf.DUMMYFUNCTION("""COMPUTED_VALUE"""),"")</f>
        <v/>
      </c>
      <c r="F958" t="str">
        <f>IFERROR(__xludf.DUMMYFUNCTION("""COMPUTED_VALUE"""),"")</f>
        <v/>
      </c>
      <c r="G958" t="str">
        <f>IFERROR(__xludf.DUMMYFUNCTION("""COMPUTED_VALUE"""),"")</f>
        <v/>
      </c>
      <c r="H958" t="str">
        <f>IFERROR(__xludf.DUMMYFUNCTION("""COMPUTED_VALUE"""),"")</f>
        <v/>
      </c>
      <c r="I958" t="str">
        <f>IFERROR(__xludf.DUMMYFUNCTION("""COMPUTED_VALUE"""),"")</f>
        <v/>
      </c>
      <c r="J958" t="str">
        <f>IFERROR(__xludf.DUMMYFUNCTION("""COMPUTED_VALUE"""),"")</f>
        <v/>
      </c>
      <c r="K958" t="str">
        <f>IFERROR(__xludf.DUMMYFUNCTION("""COMPUTED_VALUE"""),"")</f>
        <v/>
      </c>
    </row>
    <row r="959">
      <c r="A959" t="str">
        <f>IFERROR(__xludf.DUMMYFUNCTION("""COMPUTED_VALUE"""),"")</f>
        <v/>
      </c>
      <c r="B959" t="str">
        <f>IFERROR(__xludf.DUMMYFUNCTION("""COMPUTED_VALUE"""),"")</f>
        <v/>
      </c>
      <c r="C959" t="str">
        <f>IFERROR(__xludf.DUMMYFUNCTION("""COMPUTED_VALUE"""),"")</f>
        <v/>
      </c>
      <c r="D959" t="str">
        <f>IFERROR(__xludf.DUMMYFUNCTION("""COMPUTED_VALUE"""),"")</f>
        <v/>
      </c>
      <c r="E959" t="str">
        <f>IFERROR(__xludf.DUMMYFUNCTION("""COMPUTED_VALUE"""),"")</f>
        <v/>
      </c>
      <c r="F959" t="str">
        <f>IFERROR(__xludf.DUMMYFUNCTION("""COMPUTED_VALUE"""),"")</f>
        <v/>
      </c>
      <c r="G959" t="str">
        <f>IFERROR(__xludf.DUMMYFUNCTION("""COMPUTED_VALUE"""),"")</f>
        <v/>
      </c>
      <c r="H959" t="str">
        <f>IFERROR(__xludf.DUMMYFUNCTION("""COMPUTED_VALUE"""),"")</f>
        <v/>
      </c>
      <c r="I959" t="str">
        <f>IFERROR(__xludf.DUMMYFUNCTION("""COMPUTED_VALUE"""),"")</f>
        <v/>
      </c>
      <c r="J959" t="str">
        <f>IFERROR(__xludf.DUMMYFUNCTION("""COMPUTED_VALUE"""),"")</f>
        <v/>
      </c>
      <c r="K959" t="str">
        <f>IFERROR(__xludf.DUMMYFUNCTION("""COMPUTED_VALUE"""),"")</f>
        <v/>
      </c>
    </row>
    <row r="960">
      <c r="A960" t="str">
        <f>IFERROR(__xludf.DUMMYFUNCTION("""COMPUTED_VALUE"""),"")</f>
        <v/>
      </c>
      <c r="B960" t="str">
        <f>IFERROR(__xludf.DUMMYFUNCTION("""COMPUTED_VALUE"""),"")</f>
        <v/>
      </c>
      <c r="C960" t="str">
        <f>IFERROR(__xludf.DUMMYFUNCTION("""COMPUTED_VALUE"""),"")</f>
        <v/>
      </c>
      <c r="D960" t="str">
        <f>IFERROR(__xludf.DUMMYFUNCTION("""COMPUTED_VALUE"""),"")</f>
        <v/>
      </c>
      <c r="E960" t="str">
        <f>IFERROR(__xludf.DUMMYFUNCTION("""COMPUTED_VALUE"""),"")</f>
        <v/>
      </c>
      <c r="F960" t="str">
        <f>IFERROR(__xludf.DUMMYFUNCTION("""COMPUTED_VALUE"""),"")</f>
        <v/>
      </c>
      <c r="G960" t="str">
        <f>IFERROR(__xludf.DUMMYFUNCTION("""COMPUTED_VALUE"""),"")</f>
        <v/>
      </c>
      <c r="H960" t="str">
        <f>IFERROR(__xludf.DUMMYFUNCTION("""COMPUTED_VALUE"""),"")</f>
        <v/>
      </c>
      <c r="I960" t="str">
        <f>IFERROR(__xludf.DUMMYFUNCTION("""COMPUTED_VALUE"""),"")</f>
        <v/>
      </c>
      <c r="J960" t="str">
        <f>IFERROR(__xludf.DUMMYFUNCTION("""COMPUTED_VALUE"""),"")</f>
        <v/>
      </c>
      <c r="K960" t="str">
        <f>IFERROR(__xludf.DUMMYFUNCTION("""COMPUTED_VALUE"""),"")</f>
        <v/>
      </c>
    </row>
    <row r="961">
      <c r="A961" t="str">
        <f>IFERROR(__xludf.DUMMYFUNCTION("""COMPUTED_VALUE"""),"")</f>
        <v/>
      </c>
      <c r="B961" t="str">
        <f>IFERROR(__xludf.DUMMYFUNCTION("""COMPUTED_VALUE"""),"")</f>
        <v/>
      </c>
      <c r="C961" t="str">
        <f>IFERROR(__xludf.DUMMYFUNCTION("""COMPUTED_VALUE"""),"")</f>
        <v/>
      </c>
      <c r="D961" t="str">
        <f>IFERROR(__xludf.DUMMYFUNCTION("""COMPUTED_VALUE"""),"")</f>
        <v/>
      </c>
      <c r="E961" t="str">
        <f>IFERROR(__xludf.DUMMYFUNCTION("""COMPUTED_VALUE"""),"")</f>
        <v/>
      </c>
      <c r="F961" t="str">
        <f>IFERROR(__xludf.DUMMYFUNCTION("""COMPUTED_VALUE"""),"")</f>
        <v/>
      </c>
      <c r="G961" t="str">
        <f>IFERROR(__xludf.DUMMYFUNCTION("""COMPUTED_VALUE"""),"")</f>
        <v/>
      </c>
      <c r="H961" t="str">
        <f>IFERROR(__xludf.DUMMYFUNCTION("""COMPUTED_VALUE"""),"")</f>
        <v/>
      </c>
      <c r="I961" t="str">
        <f>IFERROR(__xludf.DUMMYFUNCTION("""COMPUTED_VALUE"""),"")</f>
        <v/>
      </c>
      <c r="J961" t="str">
        <f>IFERROR(__xludf.DUMMYFUNCTION("""COMPUTED_VALUE"""),"")</f>
        <v/>
      </c>
      <c r="K961" t="str">
        <f>IFERROR(__xludf.DUMMYFUNCTION("""COMPUTED_VALUE"""),"")</f>
        <v/>
      </c>
    </row>
    <row r="962">
      <c r="A962" t="str">
        <f>IFERROR(__xludf.DUMMYFUNCTION("""COMPUTED_VALUE"""),"")</f>
        <v/>
      </c>
      <c r="B962" t="str">
        <f>IFERROR(__xludf.DUMMYFUNCTION("""COMPUTED_VALUE"""),"")</f>
        <v/>
      </c>
      <c r="C962" t="str">
        <f>IFERROR(__xludf.DUMMYFUNCTION("""COMPUTED_VALUE"""),"")</f>
        <v/>
      </c>
      <c r="D962" t="str">
        <f>IFERROR(__xludf.DUMMYFUNCTION("""COMPUTED_VALUE"""),"")</f>
        <v/>
      </c>
      <c r="E962" t="str">
        <f>IFERROR(__xludf.DUMMYFUNCTION("""COMPUTED_VALUE"""),"")</f>
        <v/>
      </c>
      <c r="F962" t="str">
        <f>IFERROR(__xludf.DUMMYFUNCTION("""COMPUTED_VALUE"""),"")</f>
        <v/>
      </c>
      <c r="G962" t="str">
        <f>IFERROR(__xludf.DUMMYFUNCTION("""COMPUTED_VALUE"""),"")</f>
        <v/>
      </c>
      <c r="H962" t="str">
        <f>IFERROR(__xludf.DUMMYFUNCTION("""COMPUTED_VALUE"""),"")</f>
        <v/>
      </c>
      <c r="I962" t="str">
        <f>IFERROR(__xludf.DUMMYFUNCTION("""COMPUTED_VALUE"""),"")</f>
        <v/>
      </c>
      <c r="J962" t="str">
        <f>IFERROR(__xludf.DUMMYFUNCTION("""COMPUTED_VALUE"""),"")</f>
        <v/>
      </c>
      <c r="K962" t="str">
        <f>IFERROR(__xludf.DUMMYFUNCTION("""COMPUTED_VALUE"""),"")</f>
        <v/>
      </c>
    </row>
    <row r="963">
      <c r="A963" t="str">
        <f>IFERROR(__xludf.DUMMYFUNCTION("""COMPUTED_VALUE"""),"")</f>
        <v/>
      </c>
      <c r="B963" t="str">
        <f>IFERROR(__xludf.DUMMYFUNCTION("""COMPUTED_VALUE"""),"")</f>
        <v/>
      </c>
      <c r="C963" t="str">
        <f>IFERROR(__xludf.DUMMYFUNCTION("""COMPUTED_VALUE"""),"")</f>
        <v/>
      </c>
      <c r="D963" t="str">
        <f>IFERROR(__xludf.DUMMYFUNCTION("""COMPUTED_VALUE"""),"")</f>
        <v/>
      </c>
      <c r="E963" t="str">
        <f>IFERROR(__xludf.DUMMYFUNCTION("""COMPUTED_VALUE"""),"")</f>
        <v/>
      </c>
      <c r="F963" t="str">
        <f>IFERROR(__xludf.DUMMYFUNCTION("""COMPUTED_VALUE"""),"")</f>
        <v/>
      </c>
      <c r="G963" t="str">
        <f>IFERROR(__xludf.DUMMYFUNCTION("""COMPUTED_VALUE"""),"")</f>
        <v/>
      </c>
      <c r="H963" t="str">
        <f>IFERROR(__xludf.DUMMYFUNCTION("""COMPUTED_VALUE"""),"")</f>
        <v/>
      </c>
      <c r="I963" t="str">
        <f>IFERROR(__xludf.DUMMYFUNCTION("""COMPUTED_VALUE"""),"")</f>
        <v/>
      </c>
      <c r="J963" t="str">
        <f>IFERROR(__xludf.DUMMYFUNCTION("""COMPUTED_VALUE"""),"")</f>
        <v/>
      </c>
      <c r="K963" t="str">
        <f>IFERROR(__xludf.DUMMYFUNCTION("""COMPUTED_VALUE"""),"")</f>
        <v/>
      </c>
    </row>
    <row r="964">
      <c r="A964" t="str">
        <f>IFERROR(__xludf.DUMMYFUNCTION("""COMPUTED_VALUE"""),"")</f>
        <v/>
      </c>
      <c r="B964" t="str">
        <f>IFERROR(__xludf.DUMMYFUNCTION("""COMPUTED_VALUE"""),"")</f>
        <v/>
      </c>
      <c r="C964" t="str">
        <f>IFERROR(__xludf.DUMMYFUNCTION("""COMPUTED_VALUE"""),"")</f>
        <v/>
      </c>
      <c r="D964" t="str">
        <f>IFERROR(__xludf.DUMMYFUNCTION("""COMPUTED_VALUE"""),"")</f>
        <v/>
      </c>
      <c r="E964" t="str">
        <f>IFERROR(__xludf.DUMMYFUNCTION("""COMPUTED_VALUE"""),"")</f>
        <v/>
      </c>
      <c r="F964" t="str">
        <f>IFERROR(__xludf.DUMMYFUNCTION("""COMPUTED_VALUE"""),"")</f>
        <v/>
      </c>
      <c r="G964" t="str">
        <f>IFERROR(__xludf.DUMMYFUNCTION("""COMPUTED_VALUE"""),"")</f>
        <v/>
      </c>
      <c r="H964" t="str">
        <f>IFERROR(__xludf.DUMMYFUNCTION("""COMPUTED_VALUE"""),"")</f>
        <v/>
      </c>
      <c r="I964" t="str">
        <f>IFERROR(__xludf.DUMMYFUNCTION("""COMPUTED_VALUE"""),"")</f>
        <v/>
      </c>
      <c r="J964" t="str">
        <f>IFERROR(__xludf.DUMMYFUNCTION("""COMPUTED_VALUE"""),"")</f>
        <v/>
      </c>
      <c r="K964" t="str">
        <f>IFERROR(__xludf.DUMMYFUNCTION("""COMPUTED_VALUE"""),"")</f>
        <v/>
      </c>
    </row>
    <row r="965">
      <c r="A965" t="str">
        <f>IFERROR(__xludf.DUMMYFUNCTION("""COMPUTED_VALUE"""),"")</f>
        <v/>
      </c>
      <c r="B965" t="str">
        <f>IFERROR(__xludf.DUMMYFUNCTION("""COMPUTED_VALUE"""),"")</f>
        <v/>
      </c>
      <c r="C965" t="str">
        <f>IFERROR(__xludf.DUMMYFUNCTION("""COMPUTED_VALUE"""),"")</f>
        <v/>
      </c>
      <c r="D965" t="str">
        <f>IFERROR(__xludf.DUMMYFUNCTION("""COMPUTED_VALUE"""),"")</f>
        <v/>
      </c>
      <c r="E965" t="str">
        <f>IFERROR(__xludf.DUMMYFUNCTION("""COMPUTED_VALUE"""),"")</f>
        <v/>
      </c>
      <c r="F965" t="str">
        <f>IFERROR(__xludf.DUMMYFUNCTION("""COMPUTED_VALUE"""),"")</f>
        <v/>
      </c>
      <c r="G965" t="str">
        <f>IFERROR(__xludf.DUMMYFUNCTION("""COMPUTED_VALUE"""),"")</f>
        <v/>
      </c>
      <c r="H965" t="str">
        <f>IFERROR(__xludf.DUMMYFUNCTION("""COMPUTED_VALUE"""),"")</f>
        <v/>
      </c>
      <c r="I965" t="str">
        <f>IFERROR(__xludf.DUMMYFUNCTION("""COMPUTED_VALUE"""),"")</f>
        <v/>
      </c>
      <c r="J965" t="str">
        <f>IFERROR(__xludf.DUMMYFUNCTION("""COMPUTED_VALUE"""),"")</f>
        <v/>
      </c>
      <c r="K965" t="str">
        <f>IFERROR(__xludf.DUMMYFUNCTION("""COMPUTED_VALUE"""),"")</f>
        <v/>
      </c>
    </row>
    <row r="966">
      <c r="A966" t="str">
        <f>IFERROR(__xludf.DUMMYFUNCTION("""COMPUTED_VALUE"""),"")</f>
        <v/>
      </c>
      <c r="B966" t="str">
        <f>IFERROR(__xludf.DUMMYFUNCTION("""COMPUTED_VALUE"""),"")</f>
        <v/>
      </c>
      <c r="C966" t="str">
        <f>IFERROR(__xludf.DUMMYFUNCTION("""COMPUTED_VALUE"""),"")</f>
        <v/>
      </c>
      <c r="D966" t="str">
        <f>IFERROR(__xludf.DUMMYFUNCTION("""COMPUTED_VALUE"""),"")</f>
        <v/>
      </c>
      <c r="E966" t="str">
        <f>IFERROR(__xludf.DUMMYFUNCTION("""COMPUTED_VALUE"""),"")</f>
        <v/>
      </c>
      <c r="F966" t="str">
        <f>IFERROR(__xludf.DUMMYFUNCTION("""COMPUTED_VALUE"""),"")</f>
        <v/>
      </c>
      <c r="G966" t="str">
        <f>IFERROR(__xludf.DUMMYFUNCTION("""COMPUTED_VALUE"""),"")</f>
        <v/>
      </c>
      <c r="H966" t="str">
        <f>IFERROR(__xludf.DUMMYFUNCTION("""COMPUTED_VALUE"""),"")</f>
        <v/>
      </c>
      <c r="I966" t="str">
        <f>IFERROR(__xludf.DUMMYFUNCTION("""COMPUTED_VALUE"""),"")</f>
        <v/>
      </c>
      <c r="J966" t="str">
        <f>IFERROR(__xludf.DUMMYFUNCTION("""COMPUTED_VALUE"""),"")</f>
        <v/>
      </c>
      <c r="K966" t="str">
        <f>IFERROR(__xludf.DUMMYFUNCTION("""COMPUTED_VALUE"""),"")</f>
        <v/>
      </c>
    </row>
    <row r="967">
      <c r="A967" t="str">
        <f>IFERROR(__xludf.DUMMYFUNCTION("""COMPUTED_VALUE"""),"")</f>
        <v/>
      </c>
      <c r="B967" t="str">
        <f>IFERROR(__xludf.DUMMYFUNCTION("""COMPUTED_VALUE"""),"")</f>
        <v/>
      </c>
      <c r="C967" t="str">
        <f>IFERROR(__xludf.DUMMYFUNCTION("""COMPUTED_VALUE"""),"")</f>
        <v/>
      </c>
      <c r="D967" t="str">
        <f>IFERROR(__xludf.DUMMYFUNCTION("""COMPUTED_VALUE"""),"")</f>
        <v/>
      </c>
      <c r="E967" t="str">
        <f>IFERROR(__xludf.DUMMYFUNCTION("""COMPUTED_VALUE"""),"")</f>
        <v/>
      </c>
      <c r="F967" t="str">
        <f>IFERROR(__xludf.DUMMYFUNCTION("""COMPUTED_VALUE"""),"")</f>
        <v/>
      </c>
      <c r="G967" t="str">
        <f>IFERROR(__xludf.DUMMYFUNCTION("""COMPUTED_VALUE"""),"")</f>
        <v/>
      </c>
      <c r="H967" t="str">
        <f>IFERROR(__xludf.DUMMYFUNCTION("""COMPUTED_VALUE"""),"")</f>
        <v/>
      </c>
      <c r="I967" t="str">
        <f>IFERROR(__xludf.DUMMYFUNCTION("""COMPUTED_VALUE"""),"")</f>
        <v/>
      </c>
      <c r="J967" t="str">
        <f>IFERROR(__xludf.DUMMYFUNCTION("""COMPUTED_VALUE"""),"")</f>
        <v/>
      </c>
      <c r="K967" t="str">
        <f>IFERROR(__xludf.DUMMYFUNCTION("""COMPUTED_VALUE"""),"")</f>
        <v/>
      </c>
    </row>
    <row r="968">
      <c r="A968" t="str">
        <f>IFERROR(__xludf.DUMMYFUNCTION("""COMPUTED_VALUE"""),"")</f>
        <v/>
      </c>
      <c r="B968" t="str">
        <f>IFERROR(__xludf.DUMMYFUNCTION("""COMPUTED_VALUE"""),"")</f>
        <v/>
      </c>
      <c r="C968" t="str">
        <f>IFERROR(__xludf.DUMMYFUNCTION("""COMPUTED_VALUE"""),"")</f>
        <v/>
      </c>
      <c r="D968" t="str">
        <f>IFERROR(__xludf.DUMMYFUNCTION("""COMPUTED_VALUE"""),"")</f>
        <v/>
      </c>
      <c r="E968" t="str">
        <f>IFERROR(__xludf.DUMMYFUNCTION("""COMPUTED_VALUE"""),"")</f>
        <v/>
      </c>
      <c r="F968" t="str">
        <f>IFERROR(__xludf.DUMMYFUNCTION("""COMPUTED_VALUE"""),"")</f>
        <v/>
      </c>
      <c r="G968" t="str">
        <f>IFERROR(__xludf.DUMMYFUNCTION("""COMPUTED_VALUE"""),"")</f>
        <v/>
      </c>
      <c r="H968" t="str">
        <f>IFERROR(__xludf.DUMMYFUNCTION("""COMPUTED_VALUE"""),"")</f>
        <v/>
      </c>
      <c r="I968" t="str">
        <f>IFERROR(__xludf.DUMMYFUNCTION("""COMPUTED_VALUE"""),"")</f>
        <v/>
      </c>
      <c r="J968" t="str">
        <f>IFERROR(__xludf.DUMMYFUNCTION("""COMPUTED_VALUE"""),"")</f>
        <v/>
      </c>
      <c r="K968" t="str">
        <f>IFERROR(__xludf.DUMMYFUNCTION("""COMPUTED_VALUE"""),"")</f>
        <v/>
      </c>
    </row>
    <row r="969">
      <c r="A969" t="str">
        <f>IFERROR(__xludf.DUMMYFUNCTION("""COMPUTED_VALUE"""),"")</f>
        <v/>
      </c>
      <c r="B969" t="str">
        <f>IFERROR(__xludf.DUMMYFUNCTION("""COMPUTED_VALUE"""),"")</f>
        <v/>
      </c>
      <c r="C969" t="str">
        <f>IFERROR(__xludf.DUMMYFUNCTION("""COMPUTED_VALUE"""),"")</f>
        <v/>
      </c>
      <c r="D969" t="str">
        <f>IFERROR(__xludf.DUMMYFUNCTION("""COMPUTED_VALUE"""),"")</f>
        <v/>
      </c>
      <c r="E969" t="str">
        <f>IFERROR(__xludf.DUMMYFUNCTION("""COMPUTED_VALUE"""),"")</f>
        <v/>
      </c>
      <c r="F969" t="str">
        <f>IFERROR(__xludf.DUMMYFUNCTION("""COMPUTED_VALUE"""),"")</f>
        <v/>
      </c>
      <c r="G969" t="str">
        <f>IFERROR(__xludf.DUMMYFUNCTION("""COMPUTED_VALUE"""),"")</f>
        <v/>
      </c>
      <c r="H969" t="str">
        <f>IFERROR(__xludf.DUMMYFUNCTION("""COMPUTED_VALUE"""),"")</f>
        <v/>
      </c>
      <c r="I969" t="str">
        <f>IFERROR(__xludf.DUMMYFUNCTION("""COMPUTED_VALUE"""),"")</f>
        <v/>
      </c>
      <c r="J969" t="str">
        <f>IFERROR(__xludf.DUMMYFUNCTION("""COMPUTED_VALUE"""),"")</f>
        <v/>
      </c>
      <c r="K969" t="str">
        <f>IFERROR(__xludf.DUMMYFUNCTION("""COMPUTED_VALUE"""),"")</f>
        <v/>
      </c>
    </row>
    <row r="970">
      <c r="A970" t="str">
        <f>IFERROR(__xludf.DUMMYFUNCTION("""COMPUTED_VALUE"""),"")</f>
        <v/>
      </c>
      <c r="B970" t="str">
        <f>IFERROR(__xludf.DUMMYFUNCTION("""COMPUTED_VALUE"""),"")</f>
        <v/>
      </c>
      <c r="C970" t="str">
        <f>IFERROR(__xludf.DUMMYFUNCTION("""COMPUTED_VALUE"""),"")</f>
        <v/>
      </c>
      <c r="D970" t="str">
        <f>IFERROR(__xludf.DUMMYFUNCTION("""COMPUTED_VALUE"""),"")</f>
        <v/>
      </c>
      <c r="E970" t="str">
        <f>IFERROR(__xludf.DUMMYFUNCTION("""COMPUTED_VALUE"""),"")</f>
        <v/>
      </c>
      <c r="F970" t="str">
        <f>IFERROR(__xludf.DUMMYFUNCTION("""COMPUTED_VALUE"""),"")</f>
        <v/>
      </c>
      <c r="G970" t="str">
        <f>IFERROR(__xludf.DUMMYFUNCTION("""COMPUTED_VALUE"""),"")</f>
        <v/>
      </c>
      <c r="H970" t="str">
        <f>IFERROR(__xludf.DUMMYFUNCTION("""COMPUTED_VALUE"""),"")</f>
        <v/>
      </c>
      <c r="I970" t="str">
        <f>IFERROR(__xludf.DUMMYFUNCTION("""COMPUTED_VALUE"""),"")</f>
        <v/>
      </c>
      <c r="J970" t="str">
        <f>IFERROR(__xludf.DUMMYFUNCTION("""COMPUTED_VALUE"""),"")</f>
        <v/>
      </c>
      <c r="K970" t="str">
        <f>IFERROR(__xludf.DUMMYFUNCTION("""COMPUTED_VALUE"""),"")</f>
        <v/>
      </c>
    </row>
    <row r="971">
      <c r="A971" t="str">
        <f>IFERROR(__xludf.DUMMYFUNCTION("""COMPUTED_VALUE"""),"")</f>
        <v/>
      </c>
      <c r="B971" t="str">
        <f>IFERROR(__xludf.DUMMYFUNCTION("""COMPUTED_VALUE"""),"")</f>
        <v/>
      </c>
      <c r="C971" t="str">
        <f>IFERROR(__xludf.DUMMYFUNCTION("""COMPUTED_VALUE"""),"")</f>
        <v/>
      </c>
      <c r="D971" t="str">
        <f>IFERROR(__xludf.DUMMYFUNCTION("""COMPUTED_VALUE"""),"")</f>
        <v/>
      </c>
      <c r="E971" t="str">
        <f>IFERROR(__xludf.DUMMYFUNCTION("""COMPUTED_VALUE"""),"")</f>
        <v/>
      </c>
      <c r="F971" t="str">
        <f>IFERROR(__xludf.DUMMYFUNCTION("""COMPUTED_VALUE"""),"")</f>
        <v/>
      </c>
      <c r="G971" t="str">
        <f>IFERROR(__xludf.DUMMYFUNCTION("""COMPUTED_VALUE"""),"")</f>
        <v/>
      </c>
      <c r="H971" t="str">
        <f>IFERROR(__xludf.DUMMYFUNCTION("""COMPUTED_VALUE"""),"")</f>
        <v/>
      </c>
      <c r="I971" t="str">
        <f>IFERROR(__xludf.DUMMYFUNCTION("""COMPUTED_VALUE"""),"")</f>
        <v/>
      </c>
      <c r="J971" t="str">
        <f>IFERROR(__xludf.DUMMYFUNCTION("""COMPUTED_VALUE"""),"")</f>
        <v/>
      </c>
      <c r="K971" t="str">
        <f>IFERROR(__xludf.DUMMYFUNCTION("""COMPUTED_VALUE"""),"")</f>
        <v/>
      </c>
    </row>
    <row r="972">
      <c r="A972" t="str">
        <f>IFERROR(__xludf.DUMMYFUNCTION("""COMPUTED_VALUE"""),"")</f>
        <v/>
      </c>
      <c r="B972" t="str">
        <f>IFERROR(__xludf.DUMMYFUNCTION("""COMPUTED_VALUE"""),"")</f>
        <v/>
      </c>
      <c r="C972" t="str">
        <f>IFERROR(__xludf.DUMMYFUNCTION("""COMPUTED_VALUE"""),"")</f>
        <v/>
      </c>
      <c r="D972" t="str">
        <f>IFERROR(__xludf.DUMMYFUNCTION("""COMPUTED_VALUE"""),"")</f>
        <v/>
      </c>
      <c r="E972" t="str">
        <f>IFERROR(__xludf.DUMMYFUNCTION("""COMPUTED_VALUE"""),"")</f>
        <v/>
      </c>
      <c r="F972" t="str">
        <f>IFERROR(__xludf.DUMMYFUNCTION("""COMPUTED_VALUE"""),"")</f>
        <v/>
      </c>
      <c r="G972" t="str">
        <f>IFERROR(__xludf.DUMMYFUNCTION("""COMPUTED_VALUE"""),"")</f>
        <v/>
      </c>
      <c r="H972" t="str">
        <f>IFERROR(__xludf.DUMMYFUNCTION("""COMPUTED_VALUE"""),"")</f>
        <v/>
      </c>
      <c r="I972" t="str">
        <f>IFERROR(__xludf.DUMMYFUNCTION("""COMPUTED_VALUE"""),"")</f>
        <v/>
      </c>
      <c r="J972" t="str">
        <f>IFERROR(__xludf.DUMMYFUNCTION("""COMPUTED_VALUE"""),"")</f>
        <v/>
      </c>
      <c r="K972" t="str">
        <f>IFERROR(__xludf.DUMMYFUNCTION("""COMPUTED_VALUE"""),"")</f>
        <v/>
      </c>
    </row>
    <row r="973">
      <c r="A973" t="str">
        <f>IFERROR(__xludf.DUMMYFUNCTION("""COMPUTED_VALUE"""),"")</f>
        <v/>
      </c>
      <c r="B973" t="str">
        <f>IFERROR(__xludf.DUMMYFUNCTION("""COMPUTED_VALUE"""),"")</f>
        <v/>
      </c>
      <c r="C973" t="str">
        <f>IFERROR(__xludf.DUMMYFUNCTION("""COMPUTED_VALUE"""),"")</f>
        <v/>
      </c>
      <c r="D973" t="str">
        <f>IFERROR(__xludf.DUMMYFUNCTION("""COMPUTED_VALUE"""),"")</f>
        <v/>
      </c>
      <c r="E973" t="str">
        <f>IFERROR(__xludf.DUMMYFUNCTION("""COMPUTED_VALUE"""),"")</f>
        <v/>
      </c>
      <c r="F973" t="str">
        <f>IFERROR(__xludf.DUMMYFUNCTION("""COMPUTED_VALUE"""),"")</f>
        <v/>
      </c>
      <c r="G973" t="str">
        <f>IFERROR(__xludf.DUMMYFUNCTION("""COMPUTED_VALUE"""),"")</f>
        <v/>
      </c>
      <c r="H973" t="str">
        <f>IFERROR(__xludf.DUMMYFUNCTION("""COMPUTED_VALUE"""),"")</f>
        <v/>
      </c>
      <c r="I973" t="str">
        <f>IFERROR(__xludf.DUMMYFUNCTION("""COMPUTED_VALUE"""),"")</f>
        <v/>
      </c>
      <c r="J973" t="str">
        <f>IFERROR(__xludf.DUMMYFUNCTION("""COMPUTED_VALUE"""),"")</f>
        <v/>
      </c>
      <c r="K973" t="str">
        <f>IFERROR(__xludf.DUMMYFUNCTION("""COMPUTED_VALUE"""),"")</f>
        <v/>
      </c>
    </row>
    <row r="974">
      <c r="A974" t="str">
        <f>IFERROR(__xludf.DUMMYFUNCTION("""COMPUTED_VALUE"""),"")</f>
        <v/>
      </c>
      <c r="B974" t="str">
        <f>IFERROR(__xludf.DUMMYFUNCTION("""COMPUTED_VALUE"""),"")</f>
        <v/>
      </c>
      <c r="C974" t="str">
        <f>IFERROR(__xludf.DUMMYFUNCTION("""COMPUTED_VALUE"""),"")</f>
        <v/>
      </c>
      <c r="D974" t="str">
        <f>IFERROR(__xludf.DUMMYFUNCTION("""COMPUTED_VALUE"""),"")</f>
        <v/>
      </c>
      <c r="E974" t="str">
        <f>IFERROR(__xludf.DUMMYFUNCTION("""COMPUTED_VALUE"""),"")</f>
        <v/>
      </c>
      <c r="F974" t="str">
        <f>IFERROR(__xludf.DUMMYFUNCTION("""COMPUTED_VALUE"""),"")</f>
        <v/>
      </c>
      <c r="G974" t="str">
        <f>IFERROR(__xludf.DUMMYFUNCTION("""COMPUTED_VALUE"""),"")</f>
        <v/>
      </c>
      <c r="H974" t="str">
        <f>IFERROR(__xludf.DUMMYFUNCTION("""COMPUTED_VALUE"""),"")</f>
        <v/>
      </c>
      <c r="I974" t="str">
        <f>IFERROR(__xludf.DUMMYFUNCTION("""COMPUTED_VALUE"""),"")</f>
        <v/>
      </c>
      <c r="J974" t="str">
        <f>IFERROR(__xludf.DUMMYFUNCTION("""COMPUTED_VALUE"""),"")</f>
        <v/>
      </c>
      <c r="K974" t="str">
        <f>IFERROR(__xludf.DUMMYFUNCTION("""COMPUTED_VALUE"""),"")</f>
        <v/>
      </c>
    </row>
    <row r="975">
      <c r="A975" t="str">
        <f>IFERROR(__xludf.DUMMYFUNCTION("""COMPUTED_VALUE"""),"")</f>
        <v/>
      </c>
      <c r="B975" t="str">
        <f>IFERROR(__xludf.DUMMYFUNCTION("""COMPUTED_VALUE"""),"")</f>
        <v/>
      </c>
      <c r="C975" t="str">
        <f>IFERROR(__xludf.DUMMYFUNCTION("""COMPUTED_VALUE"""),"")</f>
        <v/>
      </c>
      <c r="D975" t="str">
        <f>IFERROR(__xludf.DUMMYFUNCTION("""COMPUTED_VALUE"""),"")</f>
        <v/>
      </c>
      <c r="E975" t="str">
        <f>IFERROR(__xludf.DUMMYFUNCTION("""COMPUTED_VALUE"""),"")</f>
        <v/>
      </c>
      <c r="F975" t="str">
        <f>IFERROR(__xludf.DUMMYFUNCTION("""COMPUTED_VALUE"""),"")</f>
        <v/>
      </c>
      <c r="G975" t="str">
        <f>IFERROR(__xludf.DUMMYFUNCTION("""COMPUTED_VALUE"""),"")</f>
        <v/>
      </c>
      <c r="H975" t="str">
        <f>IFERROR(__xludf.DUMMYFUNCTION("""COMPUTED_VALUE"""),"")</f>
        <v/>
      </c>
      <c r="I975" t="str">
        <f>IFERROR(__xludf.DUMMYFUNCTION("""COMPUTED_VALUE"""),"")</f>
        <v/>
      </c>
      <c r="J975" t="str">
        <f>IFERROR(__xludf.DUMMYFUNCTION("""COMPUTED_VALUE"""),"")</f>
        <v/>
      </c>
      <c r="K975" t="str">
        <f>IFERROR(__xludf.DUMMYFUNCTION("""COMPUTED_VALUE"""),"")</f>
        <v/>
      </c>
    </row>
    <row r="976">
      <c r="A976" t="str">
        <f>IFERROR(__xludf.DUMMYFUNCTION("""COMPUTED_VALUE"""),"")</f>
        <v/>
      </c>
      <c r="B976" t="str">
        <f>IFERROR(__xludf.DUMMYFUNCTION("""COMPUTED_VALUE"""),"")</f>
        <v/>
      </c>
      <c r="C976" t="str">
        <f>IFERROR(__xludf.DUMMYFUNCTION("""COMPUTED_VALUE"""),"")</f>
        <v/>
      </c>
      <c r="D976" t="str">
        <f>IFERROR(__xludf.DUMMYFUNCTION("""COMPUTED_VALUE"""),"")</f>
        <v/>
      </c>
      <c r="E976" t="str">
        <f>IFERROR(__xludf.DUMMYFUNCTION("""COMPUTED_VALUE"""),"")</f>
        <v/>
      </c>
      <c r="F976" t="str">
        <f>IFERROR(__xludf.DUMMYFUNCTION("""COMPUTED_VALUE"""),"")</f>
        <v/>
      </c>
      <c r="G976" t="str">
        <f>IFERROR(__xludf.DUMMYFUNCTION("""COMPUTED_VALUE"""),"")</f>
        <v/>
      </c>
      <c r="H976" t="str">
        <f>IFERROR(__xludf.DUMMYFUNCTION("""COMPUTED_VALUE"""),"")</f>
        <v/>
      </c>
      <c r="I976" t="str">
        <f>IFERROR(__xludf.DUMMYFUNCTION("""COMPUTED_VALUE"""),"")</f>
        <v/>
      </c>
      <c r="J976" t="str">
        <f>IFERROR(__xludf.DUMMYFUNCTION("""COMPUTED_VALUE"""),"")</f>
        <v/>
      </c>
      <c r="K976" t="str">
        <f>IFERROR(__xludf.DUMMYFUNCTION("""COMPUTED_VALUE"""),"")</f>
        <v/>
      </c>
    </row>
    <row r="977">
      <c r="A977" t="str">
        <f>IFERROR(__xludf.DUMMYFUNCTION("""COMPUTED_VALUE"""),"")</f>
        <v/>
      </c>
      <c r="B977" t="str">
        <f>IFERROR(__xludf.DUMMYFUNCTION("""COMPUTED_VALUE"""),"")</f>
        <v/>
      </c>
      <c r="C977" t="str">
        <f>IFERROR(__xludf.DUMMYFUNCTION("""COMPUTED_VALUE"""),"")</f>
        <v/>
      </c>
      <c r="D977" t="str">
        <f>IFERROR(__xludf.DUMMYFUNCTION("""COMPUTED_VALUE"""),"")</f>
        <v/>
      </c>
      <c r="E977" t="str">
        <f>IFERROR(__xludf.DUMMYFUNCTION("""COMPUTED_VALUE"""),"")</f>
        <v/>
      </c>
      <c r="F977" t="str">
        <f>IFERROR(__xludf.DUMMYFUNCTION("""COMPUTED_VALUE"""),"")</f>
        <v/>
      </c>
      <c r="G977" t="str">
        <f>IFERROR(__xludf.DUMMYFUNCTION("""COMPUTED_VALUE"""),"")</f>
        <v/>
      </c>
      <c r="H977" t="str">
        <f>IFERROR(__xludf.DUMMYFUNCTION("""COMPUTED_VALUE"""),"")</f>
        <v/>
      </c>
      <c r="I977" t="str">
        <f>IFERROR(__xludf.DUMMYFUNCTION("""COMPUTED_VALUE"""),"")</f>
        <v/>
      </c>
      <c r="J977" t="str">
        <f>IFERROR(__xludf.DUMMYFUNCTION("""COMPUTED_VALUE"""),"")</f>
        <v/>
      </c>
      <c r="K977" t="str">
        <f>IFERROR(__xludf.DUMMYFUNCTION("""COMPUTED_VALUE"""),"")</f>
        <v/>
      </c>
    </row>
    <row r="978">
      <c r="A978" t="str">
        <f>IFERROR(__xludf.DUMMYFUNCTION("""COMPUTED_VALUE"""),"")</f>
        <v/>
      </c>
      <c r="B978" t="str">
        <f>IFERROR(__xludf.DUMMYFUNCTION("""COMPUTED_VALUE"""),"")</f>
        <v/>
      </c>
      <c r="C978" t="str">
        <f>IFERROR(__xludf.DUMMYFUNCTION("""COMPUTED_VALUE"""),"")</f>
        <v/>
      </c>
      <c r="D978" t="str">
        <f>IFERROR(__xludf.DUMMYFUNCTION("""COMPUTED_VALUE"""),"")</f>
        <v/>
      </c>
      <c r="E978" t="str">
        <f>IFERROR(__xludf.DUMMYFUNCTION("""COMPUTED_VALUE"""),"")</f>
        <v/>
      </c>
      <c r="F978" t="str">
        <f>IFERROR(__xludf.DUMMYFUNCTION("""COMPUTED_VALUE"""),"")</f>
        <v/>
      </c>
      <c r="G978" t="str">
        <f>IFERROR(__xludf.DUMMYFUNCTION("""COMPUTED_VALUE"""),"")</f>
        <v/>
      </c>
      <c r="H978" t="str">
        <f>IFERROR(__xludf.DUMMYFUNCTION("""COMPUTED_VALUE"""),"")</f>
        <v/>
      </c>
      <c r="I978" t="str">
        <f>IFERROR(__xludf.DUMMYFUNCTION("""COMPUTED_VALUE"""),"")</f>
        <v/>
      </c>
      <c r="J978" t="str">
        <f>IFERROR(__xludf.DUMMYFUNCTION("""COMPUTED_VALUE"""),"")</f>
        <v/>
      </c>
      <c r="K978" t="str">
        <f>IFERROR(__xludf.DUMMYFUNCTION("""COMPUTED_VALUE"""),"")</f>
        <v/>
      </c>
    </row>
    <row r="979">
      <c r="A979" t="str">
        <f>IFERROR(__xludf.DUMMYFUNCTION("""COMPUTED_VALUE"""),"")</f>
        <v/>
      </c>
      <c r="B979" t="str">
        <f>IFERROR(__xludf.DUMMYFUNCTION("""COMPUTED_VALUE"""),"")</f>
        <v/>
      </c>
      <c r="C979" t="str">
        <f>IFERROR(__xludf.DUMMYFUNCTION("""COMPUTED_VALUE"""),"")</f>
        <v/>
      </c>
      <c r="D979" t="str">
        <f>IFERROR(__xludf.DUMMYFUNCTION("""COMPUTED_VALUE"""),"")</f>
        <v/>
      </c>
      <c r="E979" t="str">
        <f>IFERROR(__xludf.DUMMYFUNCTION("""COMPUTED_VALUE"""),"")</f>
        <v/>
      </c>
      <c r="F979" t="str">
        <f>IFERROR(__xludf.DUMMYFUNCTION("""COMPUTED_VALUE"""),"")</f>
        <v/>
      </c>
      <c r="G979" t="str">
        <f>IFERROR(__xludf.DUMMYFUNCTION("""COMPUTED_VALUE"""),"")</f>
        <v/>
      </c>
      <c r="H979" t="str">
        <f>IFERROR(__xludf.DUMMYFUNCTION("""COMPUTED_VALUE"""),"")</f>
        <v/>
      </c>
      <c r="I979" t="str">
        <f>IFERROR(__xludf.DUMMYFUNCTION("""COMPUTED_VALUE"""),"")</f>
        <v/>
      </c>
      <c r="J979" t="str">
        <f>IFERROR(__xludf.DUMMYFUNCTION("""COMPUTED_VALUE"""),"")</f>
        <v/>
      </c>
      <c r="K979" t="str">
        <f>IFERROR(__xludf.DUMMYFUNCTION("""COMPUTED_VALUE"""),"")</f>
        <v/>
      </c>
    </row>
    <row r="980">
      <c r="A980" t="str">
        <f>IFERROR(__xludf.DUMMYFUNCTION("""COMPUTED_VALUE"""),"")</f>
        <v/>
      </c>
      <c r="B980" t="str">
        <f>IFERROR(__xludf.DUMMYFUNCTION("""COMPUTED_VALUE"""),"")</f>
        <v/>
      </c>
      <c r="C980" t="str">
        <f>IFERROR(__xludf.DUMMYFUNCTION("""COMPUTED_VALUE"""),"")</f>
        <v/>
      </c>
      <c r="D980" t="str">
        <f>IFERROR(__xludf.DUMMYFUNCTION("""COMPUTED_VALUE"""),"")</f>
        <v/>
      </c>
      <c r="E980" t="str">
        <f>IFERROR(__xludf.DUMMYFUNCTION("""COMPUTED_VALUE"""),"")</f>
        <v/>
      </c>
      <c r="F980" t="str">
        <f>IFERROR(__xludf.DUMMYFUNCTION("""COMPUTED_VALUE"""),"")</f>
        <v/>
      </c>
      <c r="G980" t="str">
        <f>IFERROR(__xludf.DUMMYFUNCTION("""COMPUTED_VALUE"""),"")</f>
        <v/>
      </c>
      <c r="H980" t="str">
        <f>IFERROR(__xludf.DUMMYFUNCTION("""COMPUTED_VALUE"""),"")</f>
        <v/>
      </c>
      <c r="I980" t="str">
        <f>IFERROR(__xludf.DUMMYFUNCTION("""COMPUTED_VALUE"""),"")</f>
        <v/>
      </c>
      <c r="J980" t="str">
        <f>IFERROR(__xludf.DUMMYFUNCTION("""COMPUTED_VALUE"""),"")</f>
        <v/>
      </c>
      <c r="K980" t="str">
        <f>IFERROR(__xludf.DUMMYFUNCTION("""COMPUTED_VALUE"""),"")</f>
        <v/>
      </c>
    </row>
    <row r="981">
      <c r="A981" t="str">
        <f>IFERROR(__xludf.DUMMYFUNCTION("""COMPUTED_VALUE"""),"")</f>
        <v/>
      </c>
      <c r="B981" t="str">
        <f>IFERROR(__xludf.DUMMYFUNCTION("""COMPUTED_VALUE"""),"")</f>
        <v/>
      </c>
      <c r="C981" t="str">
        <f>IFERROR(__xludf.DUMMYFUNCTION("""COMPUTED_VALUE"""),"")</f>
        <v/>
      </c>
      <c r="D981" t="str">
        <f>IFERROR(__xludf.DUMMYFUNCTION("""COMPUTED_VALUE"""),"")</f>
        <v/>
      </c>
      <c r="E981" t="str">
        <f>IFERROR(__xludf.DUMMYFUNCTION("""COMPUTED_VALUE"""),"")</f>
        <v/>
      </c>
      <c r="F981" t="str">
        <f>IFERROR(__xludf.DUMMYFUNCTION("""COMPUTED_VALUE"""),"")</f>
        <v/>
      </c>
      <c r="G981" t="str">
        <f>IFERROR(__xludf.DUMMYFUNCTION("""COMPUTED_VALUE"""),"")</f>
        <v/>
      </c>
      <c r="H981" t="str">
        <f>IFERROR(__xludf.DUMMYFUNCTION("""COMPUTED_VALUE"""),"")</f>
        <v/>
      </c>
      <c r="I981" t="str">
        <f>IFERROR(__xludf.DUMMYFUNCTION("""COMPUTED_VALUE"""),"")</f>
        <v/>
      </c>
      <c r="J981" t="str">
        <f>IFERROR(__xludf.DUMMYFUNCTION("""COMPUTED_VALUE"""),"")</f>
        <v/>
      </c>
      <c r="K981" t="str">
        <f>IFERROR(__xludf.DUMMYFUNCTION("""COMPUTED_VALUE"""),"")</f>
        <v/>
      </c>
    </row>
    <row r="982">
      <c r="A982" t="str">
        <f>IFERROR(__xludf.DUMMYFUNCTION("""COMPUTED_VALUE"""),"")</f>
        <v/>
      </c>
      <c r="B982" t="str">
        <f>IFERROR(__xludf.DUMMYFUNCTION("""COMPUTED_VALUE"""),"")</f>
        <v/>
      </c>
      <c r="C982" t="str">
        <f>IFERROR(__xludf.DUMMYFUNCTION("""COMPUTED_VALUE"""),"")</f>
        <v/>
      </c>
      <c r="D982" t="str">
        <f>IFERROR(__xludf.DUMMYFUNCTION("""COMPUTED_VALUE"""),"")</f>
        <v/>
      </c>
      <c r="E982" t="str">
        <f>IFERROR(__xludf.DUMMYFUNCTION("""COMPUTED_VALUE"""),"")</f>
        <v/>
      </c>
      <c r="F982" t="str">
        <f>IFERROR(__xludf.DUMMYFUNCTION("""COMPUTED_VALUE"""),"")</f>
        <v/>
      </c>
      <c r="G982" t="str">
        <f>IFERROR(__xludf.DUMMYFUNCTION("""COMPUTED_VALUE"""),"")</f>
        <v/>
      </c>
      <c r="H982" t="str">
        <f>IFERROR(__xludf.DUMMYFUNCTION("""COMPUTED_VALUE"""),"")</f>
        <v/>
      </c>
      <c r="I982" t="str">
        <f>IFERROR(__xludf.DUMMYFUNCTION("""COMPUTED_VALUE"""),"")</f>
        <v/>
      </c>
      <c r="J982" t="str">
        <f>IFERROR(__xludf.DUMMYFUNCTION("""COMPUTED_VALUE"""),"")</f>
        <v/>
      </c>
      <c r="K982" t="str">
        <f>IFERROR(__xludf.DUMMYFUNCTION("""COMPUTED_VALUE"""),"")</f>
        <v/>
      </c>
    </row>
    <row r="983">
      <c r="A983" t="str">
        <f>IFERROR(__xludf.DUMMYFUNCTION("""COMPUTED_VALUE"""),"")</f>
        <v/>
      </c>
      <c r="B983" t="str">
        <f>IFERROR(__xludf.DUMMYFUNCTION("""COMPUTED_VALUE"""),"")</f>
        <v/>
      </c>
      <c r="C983" t="str">
        <f>IFERROR(__xludf.DUMMYFUNCTION("""COMPUTED_VALUE"""),"")</f>
        <v/>
      </c>
      <c r="D983" t="str">
        <f>IFERROR(__xludf.DUMMYFUNCTION("""COMPUTED_VALUE"""),"")</f>
        <v/>
      </c>
      <c r="E983" t="str">
        <f>IFERROR(__xludf.DUMMYFUNCTION("""COMPUTED_VALUE"""),"")</f>
        <v/>
      </c>
      <c r="F983" t="str">
        <f>IFERROR(__xludf.DUMMYFUNCTION("""COMPUTED_VALUE"""),"")</f>
        <v/>
      </c>
      <c r="G983" t="str">
        <f>IFERROR(__xludf.DUMMYFUNCTION("""COMPUTED_VALUE"""),"")</f>
        <v/>
      </c>
      <c r="H983" t="str">
        <f>IFERROR(__xludf.DUMMYFUNCTION("""COMPUTED_VALUE"""),"")</f>
        <v/>
      </c>
      <c r="I983" t="str">
        <f>IFERROR(__xludf.DUMMYFUNCTION("""COMPUTED_VALUE"""),"")</f>
        <v/>
      </c>
      <c r="J983" t="str">
        <f>IFERROR(__xludf.DUMMYFUNCTION("""COMPUTED_VALUE"""),"")</f>
        <v/>
      </c>
      <c r="K983" t="str">
        <f>IFERROR(__xludf.DUMMYFUNCTION("""COMPUTED_VALUE"""),"")</f>
        <v/>
      </c>
    </row>
    <row r="984">
      <c r="A984" t="str">
        <f>IFERROR(__xludf.DUMMYFUNCTION("""COMPUTED_VALUE"""),"")</f>
        <v/>
      </c>
      <c r="B984" t="str">
        <f>IFERROR(__xludf.DUMMYFUNCTION("""COMPUTED_VALUE"""),"")</f>
        <v/>
      </c>
      <c r="C984" t="str">
        <f>IFERROR(__xludf.DUMMYFUNCTION("""COMPUTED_VALUE"""),"")</f>
        <v/>
      </c>
      <c r="D984" t="str">
        <f>IFERROR(__xludf.DUMMYFUNCTION("""COMPUTED_VALUE"""),"")</f>
        <v/>
      </c>
      <c r="E984" t="str">
        <f>IFERROR(__xludf.DUMMYFUNCTION("""COMPUTED_VALUE"""),"")</f>
        <v/>
      </c>
      <c r="F984" t="str">
        <f>IFERROR(__xludf.DUMMYFUNCTION("""COMPUTED_VALUE"""),"")</f>
        <v/>
      </c>
      <c r="G984" t="str">
        <f>IFERROR(__xludf.DUMMYFUNCTION("""COMPUTED_VALUE"""),"")</f>
        <v/>
      </c>
      <c r="H984" t="str">
        <f>IFERROR(__xludf.DUMMYFUNCTION("""COMPUTED_VALUE"""),"")</f>
        <v/>
      </c>
      <c r="I984" t="str">
        <f>IFERROR(__xludf.DUMMYFUNCTION("""COMPUTED_VALUE"""),"")</f>
        <v/>
      </c>
      <c r="J984" t="str">
        <f>IFERROR(__xludf.DUMMYFUNCTION("""COMPUTED_VALUE"""),"")</f>
        <v/>
      </c>
      <c r="K984" t="str">
        <f>IFERROR(__xludf.DUMMYFUNCTION("""COMPUTED_VALUE"""),"")</f>
        <v/>
      </c>
    </row>
    <row r="985">
      <c r="A985" t="str">
        <f>IFERROR(__xludf.DUMMYFUNCTION("""COMPUTED_VALUE"""),"")</f>
        <v/>
      </c>
      <c r="B985" t="str">
        <f>IFERROR(__xludf.DUMMYFUNCTION("""COMPUTED_VALUE"""),"")</f>
        <v/>
      </c>
      <c r="C985" t="str">
        <f>IFERROR(__xludf.DUMMYFUNCTION("""COMPUTED_VALUE"""),"")</f>
        <v/>
      </c>
      <c r="D985" t="str">
        <f>IFERROR(__xludf.DUMMYFUNCTION("""COMPUTED_VALUE"""),"")</f>
        <v/>
      </c>
      <c r="E985" t="str">
        <f>IFERROR(__xludf.DUMMYFUNCTION("""COMPUTED_VALUE"""),"")</f>
        <v/>
      </c>
      <c r="F985" t="str">
        <f>IFERROR(__xludf.DUMMYFUNCTION("""COMPUTED_VALUE"""),"")</f>
        <v/>
      </c>
      <c r="G985" t="str">
        <f>IFERROR(__xludf.DUMMYFUNCTION("""COMPUTED_VALUE"""),"")</f>
        <v/>
      </c>
      <c r="H985" t="str">
        <f>IFERROR(__xludf.DUMMYFUNCTION("""COMPUTED_VALUE"""),"")</f>
        <v/>
      </c>
      <c r="I985" t="str">
        <f>IFERROR(__xludf.DUMMYFUNCTION("""COMPUTED_VALUE"""),"")</f>
        <v/>
      </c>
      <c r="J985" t="str">
        <f>IFERROR(__xludf.DUMMYFUNCTION("""COMPUTED_VALUE"""),"")</f>
        <v/>
      </c>
      <c r="K985" t="str">
        <f>IFERROR(__xludf.DUMMYFUNCTION("""COMPUTED_VALUE"""),"")</f>
        <v/>
      </c>
    </row>
    <row r="986">
      <c r="A986" t="str">
        <f>IFERROR(__xludf.DUMMYFUNCTION("""COMPUTED_VALUE"""),"")</f>
        <v/>
      </c>
      <c r="B986" t="str">
        <f>IFERROR(__xludf.DUMMYFUNCTION("""COMPUTED_VALUE"""),"")</f>
        <v/>
      </c>
      <c r="C986" t="str">
        <f>IFERROR(__xludf.DUMMYFUNCTION("""COMPUTED_VALUE"""),"")</f>
        <v/>
      </c>
      <c r="D986" t="str">
        <f>IFERROR(__xludf.DUMMYFUNCTION("""COMPUTED_VALUE"""),"")</f>
        <v/>
      </c>
      <c r="E986" t="str">
        <f>IFERROR(__xludf.DUMMYFUNCTION("""COMPUTED_VALUE"""),"")</f>
        <v/>
      </c>
      <c r="F986" t="str">
        <f>IFERROR(__xludf.DUMMYFUNCTION("""COMPUTED_VALUE"""),"")</f>
        <v/>
      </c>
      <c r="G986" t="str">
        <f>IFERROR(__xludf.DUMMYFUNCTION("""COMPUTED_VALUE"""),"")</f>
        <v/>
      </c>
      <c r="H986" t="str">
        <f>IFERROR(__xludf.DUMMYFUNCTION("""COMPUTED_VALUE"""),"")</f>
        <v/>
      </c>
      <c r="I986" t="str">
        <f>IFERROR(__xludf.DUMMYFUNCTION("""COMPUTED_VALUE"""),"")</f>
        <v/>
      </c>
      <c r="J986" t="str">
        <f>IFERROR(__xludf.DUMMYFUNCTION("""COMPUTED_VALUE"""),"")</f>
        <v/>
      </c>
      <c r="K986" t="str">
        <f>IFERROR(__xludf.DUMMYFUNCTION("""COMPUTED_VALUE"""),"")</f>
        <v/>
      </c>
    </row>
    <row r="987">
      <c r="A987" t="str">
        <f>IFERROR(__xludf.DUMMYFUNCTION("""COMPUTED_VALUE"""),"")</f>
        <v/>
      </c>
      <c r="B987" t="str">
        <f>IFERROR(__xludf.DUMMYFUNCTION("""COMPUTED_VALUE"""),"")</f>
        <v/>
      </c>
      <c r="C987" t="str">
        <f>IFERROR(__xludf.DUMMYFUNCTION("""COMPUTED_VALUE"""),"")</f>
        <v/>
      </c>
      <c r="D987" t="str">
        <f>IFERROR(__xludf.DUMMYFUNCTION("""COMPUTED_VALUE"""),"")</f>
        <v/>
      </c>
      <c r="E987" t="str">
        <f>IFERROR(__xludf.DUMMYFUNCTION("""COMPUTED_VALUE"""),"")</f>
        <v/>
      </c>
      <c r="F987" t="str">
        <f>IFERROR(__xludf.DUMMYFUNCTION("""COMPUTED_VALUE"""),"")</f>
        <v/>
      </c>
      <c r="G987" t="str">
        <f>IFERROR(__xludf.DUMMYFUNCTION("""COMPUTED_VALUE"""),"")</f>
        <v/>
      </c>
      <c r="H987" t="str">
        <f>IFERROR(__xludf.DUMMYFUNCTION("""COMPUTED_VALUE"""),"")</f>
        <v/>
      </c>
      <c r="I987" t="str">
        <f>IFERROR(__xludf.DUMMYFUNCTION("""COMPUTED_VALUE"""),"")</f>
        <v/>
      </c>
      <c r="J987" t="str">
        <f>IFERROR(__xludf.DUMMYFUNCTION("""COMPUTED_VALUE"""),"")</f>
        <v/>
      </c>
      <c r="K987" t="str">
        <f>IFERROR(__xludf.DUMMYFUNCTION("""COMPUTED_VALUE"""),"")</f>
        <v/>
      </c>
    </row>
    <row r="988">
      <c r="A988" t="str">
        <f>IFERROR(__xludf.DUMMYFUNCTION("""COMPUTED_VALUE"""),"")</f>
        <v/>
      </c>
      <c r="B988" t="str">
        <f>IFERROR(__xludf.DUMMYFUNCTION("""COMPUTED_VALUE"""),"")</f>
        <v/>
      </c>
      <c r="C988" t="str">
        <f>IFERROR(__xludf.DUMMYFUNCTION("""COMPUTED_VALUE"""),"")</f>
        <v/>
      </c>
      <c r="D988" t="str">
        <f>IFERROR(__xludf.DUMMYFUNCTION("""COMPUTED_VALUE"""),"")</f>
        <v/>
      </c>
      <c r="E988" t="str">
        <f>IFERROR(__xludf.DUMMYFUNCTION("""COMPUTED_VALUE"""),"")</f>
        <v/>
      </c>
      <c r="F988" t="str">
        <f>IFERROR(__xludf.DUMMYFUNCTION("""COMPUTED_VALUE"""),"")</f>
        <v/>
      </c>
      <c r="G988" t="str">
        <f>IFERROR(__xludf.DUMMYFUNCTION("""COMPUTED_VALUE"""),"")</f>
        <v/>
      </c>
      <c r="H988" t="str">
        <f>IFERROR(__xludf.DUMMYFUNCTION("""COMPUTED_VALUE"""),"")</f>
        <v/>
      </c>
      <c r="I988" t="str">
        <f>IFERROR(__xludf.DUMMYFUNCTION("""COMPUTED_VALUE"""),"")</f>
        <v/>
      </c>
      <c r="J988" t="str">
        <f>IFERROR(__xludf.DUMMYFUNCTION("""COMPUTED_VALUE"""),"")</f>
        <v/>
      </c>
      <c r="K988" t="str">
        <f>IFERROR(__xludf.DUMMYFUNCTION("""COMPUTED_VALUE"""),"")</f>
        <v/>
      </c>
    </row>
    <row r="989">
      <c r="A989" t="str">
        <f>IFERROR(__xludf.DUMMYFUNCTION("""COMPUTED_VALUE"""),"")</f>
        <v/>
      </c>
      <c r="B989" t="str">
        <f>IFERROR(__xludf.DUMMYFUNCTION("""COMPUTED_VALUE"""),"")</f>
        <v/>
      </c>
      <c r="C989" t="str">
        <f>IFERROR(__xludf.DUMMYFUNCTION("""COMPUTED_VALUE"""),"")</f>
        <v/>
      </c>
      <c r="D989" t="str">
        <f>IFERROR(__xludf.DUMMYFUNCTION("""COMPUTED_VALUE"""),"")</f>
        <v/>
      </c>
      <c r="E989" t="str">
        <f>IFERROR(__xludf.DUMMYFUNCTION("""COMPUTED_VALUE"""),"")</f>
        <v/>
      </c>
      <c r="F989" t="str">
        <f>IFERROR(__xludf.DUMMYFUNCTION("""COMPUTED_VALUE"""),"")</f>
        <v/>
      </c>
      <c r="G989" t="str">
        <f>IFERROR(__xludf.DUMMYFUNCTION("""COMPUTED_VALUE"""),"")</f>
        <v/>
      </c>
      <c r="H989" t="str">
        <f>IFERROR(__xludf.DUMMYFUNCTION("""COMPUTED_VALUE"""),"")</f>
        <v/>
      </c>
      <c r="I989" t="str">
        <f>IFERROR(__xludf.DUMMYFUNCTION("""COMPUTED_VALUE"""),"")</f>
        <v/>
      </c>
      <c r="J989" t="str">
        <f>IFERROR(__xludf.DUMMYFUNCTION("""COMPUTED_VALUE"""),"")</f>
        <v/>
      </c>
      <c r="K989" t="str">
        <f>IFERROR(__xludf.DUMMYFUNCTION("""COMPUTED_VALUE"""),"")</f>
        <v/>
      </c>
    </row>
    <row r="990">
      <c r="A990" t="str">
        <f>IFERROR(__xludf.DUMMYFUNCTION("""COMPUTED_VALUE"""),"")</f>
        <v/>
      </c>
      <c r="B990" t="str">
        <f>IFERROR(__xludf.DUMMYFUNCTION("""COMPUTED_VALUE"""),"")</f>
        <v/>
      </c>
      <c r="C990" t="str">
        <f>IFERROR(__xludf.DUMMYFUNCTION("""COMPUTED_VALUE"""),"")</f>
        <v/>
      </c>
      <c r="D990" t="str">
        <f>IFERROR(__xludf.DUMMYFUNCTION("""COMPUTED_VALUE"""),"")</f>
        <v/>
      </c>
      <c r="E990" t="str">
        <f>IFERROR(__xludf.DUMMYFUNCTION("""COMPUTED_VALUE"""),"")</f>
        <v/>
      </c>
      <c r="F990" t="str">
        <f>IFERROR(__xludf.DUMMYFUNCTION("""COMPUTED_VALUE"""),"")</f>
        <v/>
      </c>
      <c r="G990" t="str">
        <f>IFERROR(__xludf.DUMMYFUNCTION("""COMPUTED_VALUE"""),"")</f>
        <v/>
      </c>
      <c r="H990" t="str">
        <f>IFERROR(__xludf.DUMMYFUNCTION("""COMPUTED_VALUE"""),"")</f>
        <v/>
      </c>
      <c r="I990" t="str">
        <f>IFERROR(__xludf.DUMMYFUNCTION("""COMPUTED_VALUE"""),"")</f>
        <v/>
      </c>
      <c r="J990" t="str">
        <f>IFERROR(__xludf.DUMMYFUNCTION("""COMPUTED_VALUE"""),"")</f>
        <v/>
      </c>
      <c r="K990" t="str">
        <f>IFERROR(__xludf.DUMMYFUNCTION("""COMPUTED_VALUE"""),"")</f>
        <v/>
      </c>
    </row>
    <row r="991">
      <c r="A991" t="str">
        <f>IFERROR(__xludf.DUMMYFUNCTION("""COMPUTED_VALUE"""),"")</f>
        <v/>
      </c>
      <c r="B991" t="str">
        <f>IFERROR(__xludf.DUMMYFUNCTION("""COMPUTED_VALUE"""),"")</f>
        <v/>
      </c>
      <c r="C991" t="str">
        <f>IFERROR(__xludf.DUMMYFUNCTION("""COMPUTED_VALUE"""),"")</f>
        <v/>
      </c>
      <c r="D991" t="str">
        <f>IFERROR(__xludf.DUMMYFUNCTION("""COMPUTED_VALUE"""),"")</f>
        <v/>
      </c>
      <c r="E991" t="str">
        <f>IFERROR(__xludf.DUMMYFUNCTION("""COMPUTED_VALUE"""),"")</f>
        <v/>
      </c>
      <c r="F991" t="str">
        <f>IFERROR(__xludf.DUMMYFUNCTION("""COMPUTED_VALUE"""),"")</f>
        <v/>
      </c>
      <c r="G991" t="str">
        <f>IFERROR(__xludf.DUMMYFUNCTION("""COMPUTED_VALUE"""),"")</f>
        <v/>
      </c>
      <c r="H991" t="str">
        <f>IFERROR(__xludf.DUMMYFUNCTION("""COMPUTED_VALUE"""),"")</f>
        <v/>
      </c>
      <c r="I991" t="str">
        <f>IFERROR(__xludf.DUMMYFUNCTION("""COMPUTED_VALUE"""),"")</f>
        <v/>
      </c>
      <c r="J991" t="str">
        <f>IFERROR(__xludf.DUMMYFUNCTION("""COMPUTED_VALUE"""),"")</f>
        <v/>
      </c>
      <c r="K991" t="str">
        <f>IFERROR(__xludf.DUMMYFUNCTION("""COMPUTED_VALUE"""),"")</f>
        <v/>
      </c>
    </row>
    <row r="992">
      <c r="A992" t="str">
        <f>IFERROR(__xludf.DUMMYFUNCTION("""COMPUTED_VALUE"""),"")</f>
        <v/>
      </c>
      <c r="B992" t="str">
        <f>IFERROR(__xludf.DUMMYFUNCTION("""COMPUTED_VALUE"""),"")</f>
        <v/>
      </c>
      <c r="C992" t="str">
        <f>IFERROR(__xludf.DUMMYFUNCTION("""COMPUTED_VALUE"""),"")</f>
        <v/>
      </c>
      <c r="D992" t="str">
        <f>IFERROR(__xludf.DUMMYFUNCTION("""COMPUTED_VALUE"""),"")</f>
        <v/>
      </c>
      <c r="E992" t="str">
        <f>IFERROR(__xludf.DUMMYFUNCTION("""COMPUTED_VALUE"""),"")</f>
        <v/>
      </c>
      <c r="F992" t="str">
        <f>IFERROR(__xludf.DUMMYFUNCTION("""COMPUTED_VALUE"""),"")</f>
        <v/>
      </c>
      <c r="G992" t="str">
        <f>IFERROR(__xludf.DUMMYFUNCTION("""COMPUTED_VALUE"""),"")</f>
        <v/>
      </c>
      <c r="H992" t="str">
        <f>IFERROR(__xludf.DUMMYFUNCTION("""COMPUTED_VALUE"""),"")</f>
        <v/>
      </c>
      <c r="I992" t="str">
        <f>IFERROR(__xludf.DUMMYFUNCTION("""COMPUTED_VALUE"""),"")</f>
        <v/>
      </c>
      <c r="J992" t="str">
        <f>IFERROR(__xludf.DUMMYFUNCTION("""COMPUTED_VALUE"""),"")</f>
        <v/>
      </c>
      <c r="K992" t="str">
        <f>IFERROR(__xludf.DUMMYFUNCTION("""COMPUTED_VALUE"""),"")</f>
        <v/>
      </c>
    </row>
    <row r="993">
      <c r="A993" t="str">
        <f>IFERROR(__xludf.DUMMYFUNCTION("""COMPUTED_VALUE"""),"")</f>
        <v/>
      </c>
      <c r="B993" t="str">
        <f>IFERROR(__xludf.DUMMYFUNCTION("""COMPUTED_VALUE"""),"")</f>
        <v/>
      </c>
      <c r="C993" t="str">
        <f>IFERROR(__xludf.DUMMYFUNCTION("""COMPUTED_VALUE"""),"")</f>
        <v/>
      </c>
      <c r="D993" t="str">
        <f>IFERROR(__xludf.DUMMYFUNCTION("""COMPUTED_VALUE"""),"")</f>
        <v/>
      </c>
      <c r="E993" t="str">
        <f>IFERROR(__xludf.DUMMYFUNCTION("""COMPUTED_VALUE"""),"")</f>
        <v/>
      </c>
      <c r="F993" t="str">
        <f>IFERROR(__xludf.DUMMYFUNCTION("""COMPUTED_VALUE"""),"")</f>
        <v/>
      </c>
      <c r="G993" t="str">
        <f>IFERROR(__xludf.DUMMYFUNCTION("""COMPUTED_VALUE"""),"")</f>
        <v/>
      </c>
      <c r="H993" t="str">
        <f>IFERROR(__xludf.DUMMYFUNCTION("""COMPUTED_VALUE"""),"")</f>
        <v/>
      </c>
      <c r="I993" t="str">
        <f>IFERROR(__xludf.DUMMYFUNCTION("""COMPUTED_VALUE"""),"")</f>
        <v/>
      </c>
      <c r="J993" t="str">
        <f>IFERROR(__xludf.DUMMYFUNCTION("""COMPUTED_VALUE"""),"")</f>
        <v/>
      </c>
      <c r="K993" t="str">
        <f>IFERROR(__xludf.DUMMYFUNCTION("""COMPUTED_VALUE"""),"")</f>
        <v/>
      </c>
    </row>
    <row r="994">
      <c r="A994" t="str">
        <f>IFERROR(__xludf.DUMMYFUNCTION("""COMPUTED_VALUE"""),"")</f>
        <v/>
      </c>
      <c r="B994" t="str">
        <f>IFERROR(__xludf.DUMMYFUNCTION("""COMPUTED_VALUE"""),"")</f>
        <v/>
      </c>
      <c r="C994" t="str">
        <f>IFERROR(__xludf.DUMMYFUNCTION("""COMPUTED_VALUE"""),"")</f>
        <v/>
      </c>
      <c r="D994" t="str">
        <f>IFERROR(__xludf.DUMMYFUNCTION("""COMPUTED_VALUE"""),"")</f>
        <v/>
      </c>
      <c r="E994" t="str">
        <f>IFERROR(__xludf.DUMMYFUNCTION("""COMPUTED_VALUE"""),"")</f>
        <v/>
      </c>
      <c r="F994" t="str">
        <f>IFERROR(__xludf.DUMMYFUNCTION("""COMPUTED_VALUE"""),"")</f>
        <v/>
      </c>
      <c r="G994" t="str">
        <f>IFERROR(__xludf.DUMMYFUNCTION("""COMPUTED_VALUE"""),"")</f>
        <v/>
      </c>
      <c r="H994" t="str">
        <f>IFERROR(__xludf.DUMMYFUNCTION("""COMPUTED_VALUE"""),"")</f>
        <v/>
      </c>
      <c r="I994" t="str">
        <f>IFERROR(__xludf.DUMMYFUNCTION("""COMPUTED_VALUE"""),"")</f>
        <v/>
      </c>
      <c r="J994" t="str">
        <f>IFERROR(__xludf.DUMMYFUNCTION("""COMPUTED_VALUE"""),"")</f>
        <v/>
      </c>
      <c r="K994" t="str">
        <f>IFERROR(__xludf.DUMMYFUNCTION("""COMPUTED_VALUE"""),"")</f>
        <v/>
      </c>
    </row>
    <row r="995">
      <c r="A995" t="str">
        <f>IFERROR(__xludf.DUMMYFUNCTION("""COMPUTED_VALUE"""),"")</f>
        <v/>
      </c>
      <c r="B995" t="str">
        <f>IFERROR(__xludf.DUMMYFUNCTION("""COMPUTED_VALUE"""),"")</f>
        <v/>
      </c>
      <c r="C995" t="str">
        <f>IFERROR(__xludf.DUMMYFUNCTION("""COMPUTED_VALUE"""),"")</f>
        <v/>
      </c>
      <c r="D995" t="str">
        <f>IFERROR(__xludf.DUMMYFUNCTION("""COMPUTED_VALUE"""),"")</f>
        <v/>
      </c>
      <c r="E995" t="str">
        <f>IFERROR(__xludf.DUMMYFUNCTION("""COMPUTED_VALUE"""),"")</f>
        <v/>
      </c>
      <c r="F995" t="str">
        <f>IFERROR(__xludf.DUMMYFUNCTION("""COMPUTED_VALUE"""),"")</f>
        <v/>
      </c>
      <c r="G995" t="str">
        <f>IFERROR(__xludf.DUMMYFUNCTION("""COMPUTED_VALUE"""),"")</f>
        <v/>
      </c>
      <c r="H995" t="str">
        <f>IFERROR(__xludf.DUMMYFUNCTION("""COMPUTED_VALUE"""),"")</f>
        <v/>
      </c>
      <c r="I995" t="str">
        <f>IFERROR(__xludf.DUMMYFUNCTION("""COMPUTED_VALUE"""),"")</f>
        <v/>
      </c>
      <c r="J995" t="str">
        <f>IFERROR(__xludf.DUMMYFUNCTION("""COMPUTED_VALUE"""),"")</f>
        <v/>
      </c>
      <c r="K995" t="str">
        <f>IFERROR(__xludf.DUMMYFUNCTION("""COMPUTED_VALUE"""),"")</f>
        <v/>
      </c>
    </row>
    <row r="996">
      <c r="A996" t="str">
        <f>IFERROR(__xludf.DUMMYFUNCTION("""COMPUTED_VALUE"""),"")</f>
        <v/>
      </c>
      <c r="B996" t="str">
        <f>IFERROR(__xludf.DUMMYFUNCTION("""COMPUTED_VALUE"""),"")</f>
        <v/>
      </c>
      <c r="C996" t="str">
        <f>IFERROR(__xludf.DUMMYFUNCTION("""COMPUTED_VALUE"""),"")</f>
        <v/>
      </c>
      <c r="D996" t="str">
        <f>IFERROR(__xludf.DUMMYFUNCTION("""COMPUTED_VALUE"""),"")</f>
        <v/>
      </c>
      <c r="E996" t="str">
        <f>IFERROR(__xludf.DUMMYFUNCTION("""COMPUTED_VALUE"""),"")</f>
        <v/>
      </c>
      <c r="F996" t="str">
        <f>IFERROR(__xludf.DUMMYFUNCTION("""COMPUTED_VALUE"""),"")</f>
        <v/>
      </c>
      <c r="G996" t="str">
        <f>IFERROR(__xludf.DUMMYFUNCTION("""COMPUTED_VALUE"""),"")</f>
        <v/>
      </c>
      <c r="H996" t="str">
        <f>IFERROR(__xludf.DUMMYFUNCTION("""COMPUTED_VALUE"""),"")</f>
        <v/>
      </c>
      <c r="I996" t="str">
        <f>IFERROR(__xludf.DUMMYFUNCTION("""COMPUTED_VALUE"""),"")</f>
        <v/>
      </c>
      <c r="J996" t="str">
        <f>IFERROR(__xludf.DUMMYFUNCTION("""COMPUTED_VALUE"""),"")</f>
        <v/>
      </c>
      <c r="K996" t="str">
        <f>IFERROR(__xludf.DUMMYFUNCTION("""COMPUTED_VALUE"""),"")</f>
        <v/>
      </c>
    </row>
    <row r="997">
      <c r="A997" t="str">
        <f>IFERROR(__xludf.DUMMYFUNCTION("""COMPUTED_VALUE"""),"")</f>
        <v/>
      </c>
      <c r="B997" t="str">
        <f>IFERROR(__xludf.DUMMYFUNCTION("""COMPUTED_VALUE"""),"")</f>
        <v/>
      </c>
      <c r="C997" t="str">
        <f>IFERROR(__xludf.DUMMYFUNCTION("""COMPUTED_VALUE"""),"")</f>
        <v/>
      </c>
      <c r="D997" t="str">
        <f>IFERROR(__xludf.DUMMYFUNCTION("""COMPUTED_VALUE"""),"")</f>
        <v/>
      </c>
      <c r="E997" t="str">
        <f>IFERROR(__xludf.DUMMYFUNCTION("""COMPUTED_VALUE"""),"")</f>
        <v/>
      </c>
      <c r="F997" t="str">
        <f>IFERROR(__xludf.DUMMYFUNCTION("""COMPUTED_VALUE"""),"")</f>
        <v/>
      </c>
      <c r="G997" t="str">
        <f>IFERROR(__xludf.DUMMYFUNCTION("""COMPUTED_VALUE"""),"")</f>
        <v/>
      </c>
      <c r="H997" t="str">
        <f>IFERROR(__xludf.DUMMYFUNCTION("""COMPUTED_VALUE"""),"")</f>
        <v/>
      </c>
      <c r="I997" t="str">
        <f>IFERROR(__xludf.DUMMYFUNCTION("""COMPUTED_VALUE"""),"")</f>
        <v/>
      </c>
      <c r="J997" t="str">
        <f>IFERROR(__xludf.DUMMYFUNCTION("""COMPUTED_VALUE"""),"")</f>
        <v/>
      </c>
      <c r="K997" t="str">
        <f>IFERROR(__xludf.DUMMYFUNCTION("""COMPUTED_VALUE"""),"")</f>
        <v/>
      </c>
    </row>
    <row r="998">
      <c r="A998" t="str">
        <f>IFERROR(__xludf.DUMMYFUNCTION("""COMPUTED_VALUE"""),"")</f>
        <v/>
      </c>
      <c r="B998" t="str">
        <f>IFERROR(__xludf.DUMMYFUNCTION("""COMPUTED_VALUE"""),"")</f>
        <v/>
      </c>
      <c r="C998" t="str">
        <f>IFERROR(__xludf.DUMMYFUNCTION("""COMPUTED_VALUE"""),"")</f>
        <v/>
      </c>
      <c r="D998" t="str">
        <f>IFERROR(__xludf.DUMMYFUNCTION("""COMPUTED_VALUE"""),"")</f>
        <v/>
      </c>
      <c r="E998" t="str">
        <f>IFERROR(__xludf.DUMMYFUNCTION("""COMPUTED_VALUE"""),"")</f>
        <v/>
      </c>
      <c r="F998" t="str">
        <f>IFERROR(__xludf.DUMMYFUNCTION("""COMPUTED_VALUE"""),"")</f>
        <v/>
      </c>
      <c r="G998" t="str">
        <f>IFERROR(__xludf.DUMMYFUNCTION("""COMPUTED_VALUE"""),"")</f>
        <v/>
      </c>
      <c r="H998" t="str">
        <f>IFERROR(__xludf.DUMMYFUNCTION("""COMPUTED_VALUE"""),"")</f>
        <v/>
      </c>
      <c r="I998" t="str">
        <f>IFERROR(__xludf.DUMMYFUNCTION("""COMPUTED_VALUE"""),"")</f>
        <v/>
      </c>
      <c r="J998" t="str">
        <f>IFERROR(__xludf.DUMMYFUNCTION("""COMPUTED_VALUE"""),"")</f>
        <v/>
      </c>
      <c r="K998" t="str">
        <f>IFERROR(__xludf.DUMMYFUNCTION("""COMPUTED_VALUE"""),"")</f>
        <v/>
      </c>
    </row>
    <row r="999">
      <c r="A999" t="str">
        <f>IFERROR(__xludf.DUMMYFUNCTION("""COMPUTED_VALUE"""),"")</f>
        <v/>
      </c>
      <c r="B999" t="str">
        <f>IFERROR(__xludf.DUMMYFUNCTION("""COMPUTED_VALUE"""),"")</f>
        <v/>
      </c>
      <c r="C999" t="str">
        <f>IFERROR(__xludf.DUMMYFUNCTION("""COMPUTED_VALUE"""),"")</f>
        <v/>
      </c>
      <c r="D999" t="str">
        <f>IFERROR(__xludf.DUMMYFUNCTION("""COMPUTED_VALUE"""),"")</f>
        <v/>
      </c>
      <c r="E999" t="str">
        <f>IFERROR(__xludf.DUMMYFUNCTION("""COMPUTED_VALUE"""),"")</f>
        <v/>
      </c>
      <c r="F999" t="str">
        <f>IFERROR(__xludf.DUMMYFUNCTION("""COMPUTED_VALUE"""),"")</f>
        <v/>
      </c>
      <c r="G999" t="str">
        <f>IFERROR(__xludf.DUMMYFUNCTION("""COMPUTED_VALUE"""),"")</f>
        <v/>
      </c>
      <c r="H999" t="str">
        <f>IFERROR(__xludf.DUMMYFUNCTION("""COMPUTED_VALUE"""),"")</f>
        <v/>
      </c>
      <c r="I999" t="str">
        <f>IFERROR(__xludf.DUMMYFUNCTION("""COMPUTED_VALUE"""),"")</f>
        <v/>
      </c>
      <c r="J999" t="str">
        <f>IFERROR(__xludf.DUMMYFUNCTION("""COMPUTED_VALUE"""),"")</f>
        <v/>
      </c>
      <c r="K999" t="str">
        <f>IFERROR(__xludf.DUMMYFUNCTION("""COMPUTED_VALUE"""),"")</f>
        <v/>
      </c>
    </row>
    <row r="1000">
      <c r="A1000" t="str">
        <f>IFERROR(__xludf.DUMMYFUNCTION("""COMPUTED_VALUE"""),"")</f>
        <v/>
      </c>
      <c r="B1000" t="str">
        <f>IFERROR(__xludf.DUMMYFUNCTION("""COMPUTED_VALUE"""),"")</f>
        <v/>
      </c>
      <c r="C1000" t="str">
        <f>IFERROR(__xludf.DUMMYFUNCTION("""COMPUTED_VALUE"""),"")</f>
        <v/>
      </c>
      <c r="D1000" t="str">
        <f>IFERROR(__xludf.DUMMYFUNCTION("""COMPUTED_VALUE"""),"")</f>
        <v/>
      </c>
      <c r="E1000" t="str">
        <f>IFERROR(__xludf.DUMMYFUNCTION("""COMPUTED_VALUE"""),"")</f>
        <v/>
      </c>
      <c r="F1000" t="str">
        <f>IFERROR(__xludf.DUMMYFUNCTION("""COMPUTED_VALUE"""),"")</f>
        <v/>
      </c>
      <c r="G1000" t="str">
        <f>IFERROR(__xludf.DUMMYFUNCTION("""COMPUTED_VALUE"""),"")</f>
        <v/>
      </c>
      <c r="H1000" t="str">
        <f>IFERROR(__xludf.DUMMYFUNCTION("""COMPUTED_VALUE"""),"")</f>
        <v/>
      </c>
      <c r="I1000" t="str">
        <f>IFERROR(__xludf.DUMMYFUNCTION("""COMPUTED_VALUE"""),"")</f>
        <v/>
      </c>
      <c r="J1000" t="str">
        <f>IFERROR(__xludf.DUMMYFUNCTION("""COMPUTED_VALUE"""),"")</f>
        <v/>
      </c>
      <c r="K1000" t="str">
        <f>IFERROR(__xludf.DUMMYFUNCTION("""COMPUTED_VALUE"""),"")</f>
        <v/>
      </c>
    </row>
  </sheetData>
  <autoFilter ref="$A$3:$Z$102">
    <filterColumn colId="3">
      <filters>
        <filter val="Hlavní město Praha"/>
      </filters>
    </filterColumn>
  </autoFil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3.14"/>
  </cols>
  <sheetData>
    <row r="1">
      <c r="A1" s="13" t="s">
        <v>278</v>
      </c>
      <c r="B1" s="75"/>
      <c r="C1" s="75"/>
      <c r="D1" s="75"/>
      <c r="E1" s="75"/>
      <c r="F1" s="75"/>
      <c r="G1" s="75"/>
      <c r="H1" s="75"/>
      <c r="I1" s="75"/>
      <c r="J1" s="75"/>
      <c r="K1" s="75"/>
      <c r="L1" s="75"/>
      <c r="M1" s="75"/>
      <c r="N1" s="75"/>
      <c r="O1" s="75"/>
      <c r="P1" s="75"/>
      <c r="Q1" s="75"/>
      <c r="R1" s="75"/>
      <c r="S1" s="75"/>
      <c r="T1" s="75"/>
      <c r="U1" s="75"/>
      <c r="V1" s="75"/>
      <c r="W1" s="75"/>
      <c r="X1" s="75"/>
      <c r="Y1" s="75"/>
      <c r="Z1" s="75"/>
    </row>
    <row r="2">
      <c r="A2" s="75"/>
      <c r="B2" s="75"/>
      <c r="C2" s="75"/>
      <c r="D2" s="75"/>
      <c r="E2" s="75"/>
      <c r="F2" s="75"/>
      <c r="G2" s="75"/>
      <c r="H2" s="75"/>
      <c r="I2" s="75"/>
      <c r="J2" s="75"/>
      <c r="K2" s="75"/>
      <c r="L2" s="75"/>
      <c r="M2" s="75"/>
      <c r="N2" s="75"/>
      <c r="O2" s="75"/>
      <c r="P2" s="75"/>
      <c r="Q2" s="75"/>
      <c r="R2" s="75"/>
      <c r="S2" s="75"/>
      <c r="T2" s="75"/>
      <c r="U2" s="75"/>
      <c r="V2" s="75"/>
      <c r="W2" s="75"/>
      <c r="X2" s="75"/>
      <c r="Y2" s="75"/>
      <c r="Z2" s="75"/>
    </row>
    <row r="3">
      <c r="A3" s="164" t="s">
        <v>279</v>
      </c>
      <c r="B3" s="75"/>
      <c r="C3" s="75"/>
      <c r="D3" s="75"/>
      <c r="E3" s="75"/>
      <c r="F3" s="75"/>
      <c r="G3" s="75"/>
      <c r="H3" s="75"/>
      <c r="I3" s="75"/>
      <c r="J3" s="75"/>
      <c r="K3" s="75"/>
      <c r="L3" s="75"/>
      <c r="M3" s="75"/>
      <c r="N3" s="75"/>
      <c r="O3" s="75"/>
      <c r="P3" s="75"/>
      <c r="Q3" s="75"/>
      <c r="R3" s="75"/>
      <c r="S3" s="75"/>
      <c r="T3" s="75"/>
      <c r="U3" s="75"/>
      <c r="V3" s="75"/>
      <c r="W3" s="75"/>
      <c r="X3" s="75"/>
      <c r="Y3" s="75"/>
      <c r="Z3" s="75"/>
    </row>
    <row r="4">
      <c r="A4" s="165"/>
      <c r="B4" s="75"/>
      <c r="C4" s="75"/>
      <c r="D4" s="75"/>
      <c r="E4" s="75"/>
      <c r="F4" s="75"/>
      <c r="G4" s="75"/>
      <c r="H4" s="75"/>
      <c r="I4" s="75"/>
      <c r="J4" s="75"/>
      <c r="K4" s="75"/>
      <c r="L4" s="75"/>
      <c r="M4" s="75"/>
      <c r="N4" s="75"/>
      <c r="O4" s="75"/>
      <c r="P4" s="75"/>
      <c r="Q4" s="75"/>
      <c r="R4" s="75"/>
      <c r="S4" s="75"/>
      <c r="T4" s="75"/>
      <c r="U4" s="75"/>
      <c r="V4" s="75"/>
      <c r="W4" s="75"/>
      <c r="X4" s="75"/>
      <c r="Y4" s="75"/>
      <c r="Z4" s="75"/>
    </row>
    <row r="5">
      <c r="A5" s="164"/>
      <c r="B5" s="75"/>
      <c r="C5" s="75"/>
      <c r="D5" s="75"/>
      <c r="E5" s="75"/>
      <c r="F5" s="75"/>
      <c r="G5" s="75"/>
      <c r="H5" s="75"/>
      <c r="I5" s="75"/>
      <c r="J5" s="75"/>
      <c r="K5" s="75"/>
      <c r="L5" s="75"/>
      <c r="M5" s="75"/>
      <c r="N5" s="75"/>
      <c r="O5" s="75"/>
      <c r="P5" s="75"/>
      <c r="Q5" s="75"/>
      <c r="R5" s="75"/>
      <c r="S5" s="75"/>
      <c r="T5" s="75"/>
      <c r="U5" s="75"/>
      <c r="V5" s="75"/>
      <c r="W5" s="75"/>
      <c r="X5" s="75"/>
      <c r="Y5" s="75"/>
      <c r="Z5" s="75"/>
    </row>
    <row r="6">
      <c r="A6" s="165"/>
      <c r="B6" s="75"/>
      <c r="C6" s="75"/>
      <c r="D6" s="75"/>
      <c r="E6" s="75"/>
      <c r="F6" s="75"/>
      <c r="G6" s="75"/>
      <c r="H6" s="75"/>
      <c r="I6" s="75"/>
      <c r="J6" s="75"/>
      <c r="K6" s="75"/>
      <c r="L6" s="75"/>
      <c r="M6" s="75"/>
      <c r="N6" s="75"/>
      <c r="O6" s="75"/>
      <c r="P6" s="75"/>
      <c r="Q6" s="75"/>
      <c r="R6" s="75"/>
      <c r="S6" s="75"/>
      <c r="T6" s="75"/>
      <c r="U6" s="75"/>
      <c r="V6" s="75"/>
      <c r="W6" s="75"/>
      <c r="X6" s="75"/>
      <c r="Y6" s="75"/>
      <c r="Z6" s="75"/>
    </row>
    <row r="7">
      <c r="A7" s="75"/>
      <c r="B7" s="75"/>
      <c r="C7" s="75"/>
      <c r="D7" s="75"/>
      <c r="E7" s="75"/>
      <c r="F7" s="75"/>
      <c r="G7" s="75"/>
      <c r="H7" s="75"/>
      <c r="I7" s="75"/>
      <c r="J7" s="75"/>
      <c r="K7" s="75"/>
      <c r="L7" s="75"/>
      <c r="M7" s="75"/>
      <c r="N7" s="75"/>
      <c r="O7" s="75"/>
      <c r="P7" s="75"/>
      <c r="Q7" s="75"/>
      <c r="R7" s="75"/>
      <c r="S7" s="75"/>
      <c r="T7" s="75"/>
      <c r="U7" s="75"/>
      <c r="V7" s="75"/>
      <c r="W7" s="75"/>
      <c r="X7" s="75"/>
      <c r="Y7" s="75"/>
      <c r="Z7" s="75"/>
    </row>
    <row r="8">
      <c r="A8" s="75"/>
      <c r="B8" s="75"/>
      <c r="C8" s="75"/>
      <c r="D8" s="75"/>
      <c r="E8" s="75"/>
      <c r="F8" s="75"/>
      <c r="G8" s="75"/>
      <c r="H8" s="75"/>
      <c r="I8" s="75"/>
      <c r="J8" s="75"/>
      <c r="K8" s="75"/>
      <c r="L8" s="75"/>
      <c r="M8" s="75"/>
      <c r="N8" s="75"/>
      <c r="O8" s="75"/>
      <c r="P8" s="75"/>
      <c r="Q8" s="75"/>
      <c r="R8" s="75"/>
      <c r="S8" s="75"/>
      <c r="T8" s="75"/>
      <c r="U8" s="75"/>
      <c r="V8" s="75"/>
      <c r="W8" s="75"/>
      <c r="X8" s="75"/>
      <c r="Y8" s="75"/>
      <c r="Z8" s="75"/>
    </row>
    <row r="9">
      <c r="A9" s="75"/>
      <c r="B9" s="75"/>
      <c r="C9" s="75"/>
      <c r="D9" s="75"/>
      <c r="E9" s="75"/>
      <c r="F9" s="75"/>
      <c r="G9" s="75"/>
      <c r="H9" s="75"/>
      <c r="I9" s="75"/>
      <c r="J9" s="75"/>
      <c r="K9" s="75"/>
      <c r="L9" s="75"/>
      <c r="M9" s="75"/>
      <c r="N9" s="75"/>
      <c r="O9" s="75"/>
      <c r="P9" s="75"/>
      <c r="Q9" s="75"/>
      <c r="R9" s="75"/>
      <c r="S9" s="75"/>
      <c r="T9" s="75"/>
      <c r="U9" s="75"/>
      <c r="V9" s="75"/>
      <c r="W9" s="75"/>
      <c r="X9" s="75"/>
      <c r="Y9" s="75"/>
      <c r="Z9" s="75"/>
    </row>
    <row r="10">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row>
    <row r="1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row>
    <row r="12">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row>
    <row r="13">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row>
    <row r="14">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row>
    <row r="16">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row>
    <row r="17">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row>
    <row r="18">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row>
    <row r="19">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row>
    <row r="20">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row>
    <row r="21">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row>
    <row r="2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row>
    <row r="23">
      <c r="A23" s="13" t="s">
        <v>280</v>
      </c>
      <c r="B23" s="75"/>
      <c r="C23" s="75"/>
      <c r="D23" s="75"/>
      <c r="E23" s="75"/>
      <c r="F23" s="75"/>
      <c r="G23" s="75"/>
      <c r="H23" s="75"/>
      <c r="I23" s="75"/>
      <c r="J23" s="75"/>
      <c r="K23" s="75"/>
      <c r="L23" s="75"/>
      <c r="M23" s="75"/>
      <c r="N23" s="75"/>
      <c r="O23" s="75"/>
      <c r="P23" s="75"/>
      <c r="Q23" s="75"/>
      <c r="R23" s="75"/>
      <c r="S23" s="75"/>
      <c r="T23" s="75"/>
      <c r="U23" s="75"/>
      <c r="V23" s="75"/>
      <c r="W23" s="75"/>
      <c r="X23" s="75"/>
      <c r="Y23" s="75"/>
      <c r="Z23" s="75"/>
    </row>
    <row r="24">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row>
    <row r="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row>
    <row r="26">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row>
    <row r="27">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row>
    <row r="3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row r="37">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row>
    <row r="38">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row>
    <row r="40">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row>
    <row r="4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row>
    <row r="42">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row>
    <row r="43">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row>
    <row r="44">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row>
    <row r="45">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row>
    <row r="46">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row>
    <row r="47">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row>
    <row r="48">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row>
    <row r="49">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row>
    <row r="5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row>
    <row r="5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row>
    <row r="53">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row>
    <row r="54">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row>
    <row r="5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row>
    <row r="56">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row>
    <row r="58">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row>
    <row r="59">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row r="60">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row>
    <row r="6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row>
    <row r="62">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row>
    <row r="63">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row>
    <row r="64">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row>
    <row r="6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row>
    <row r="66">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row>
    <row r="67">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row>
    <row r="68">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row>
    <row r="69">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row>
    <row r="70">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row>
    <row r="7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row>
    <row r="72">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row>
    <row r="73">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row>
    <row r="74">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row>
    <row r="7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row>
    <row r="76">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row>
    <row r="77">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row>
    <row r="78">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row>
    <row r="79">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row>
    <row r="80">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row>
    <row r="8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row>
    <row r="82">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row>
    <row r="83">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row>
    <row r="84">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row>
    <row r="8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row>
    <row r="86">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row>
    <row r="87">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row>
    <row r="88">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row>
    <row r="89">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row>
    <row r="90">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row>
    <row r="9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row>
    <row r="92">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row>
    <row r="93">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row>
    <row r="94">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row>
    <row r="9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row>
    <row r="96">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row>
    <row r="97">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row>
    <row r="98">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row>
    <row r="99">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row>
    <row r="100">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row>
    <row r="103">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row>
    <row r="104">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row>
    <row r="10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row>
    <row r="107">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row>
    <row r="116">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row>
    <row r="118">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row>
    <row r="120">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c r="A995" s="75"/>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row r="996">
      <c r="A996" s="75"/>
      <c r="B996" s="75"/>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row>
  </sheetData>
  <drawing r:id="rId1"/>
</worksheet>
</file>